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4725" tabRatio="906" activeTab="0"/>
  </bookViews>
  <sheets>
    <sheet name="Colombo_Med" sheetId="1" r:id="rId1"/>
    <sheet name="Colombo_Sci " sheetId="2" r:id="rId2"/>
    <sheet name="Colombo_Law" sheetId="3" r:id="rId3"/>
    <sheet name="Colombo_Arts" sheetId="4" r:id="rId4"/>
    <sheet name="Colombo" sheetId="5" r:id="rId5"/>
  </sheets>
  <definedNames>
    <definedName name="_xlnm.Print_Area" localSheetId="4">'Colombo'!$A$1:$U$75</definedName>
    <definedName name="_xlnm.Print_Area" localSheetId="3">'Colombo_Arts'!$A$1:$U$86</definedName>
    <definedName name="_xlnm.Print_Area" localSheetId="2">'Colombo_Law'!$A$1:$U$73</definedName>
    <definedName name="_xlnm.Print_Area" localSheetId="0">'Colombo_Med'!$A$1:$U$83</definedName>
    <definedName name="_xlnm.Print_Area" localSheetId="1">'Colombo_Sci '!$A$1:$U$78</definedName>
    <definedName name="_xlnm.Print_Titles" localSheetId="0">'Colombo_Med'!$1:$8</definedName>
    <definedName name="_xlnm.Print_Titles" localSheetId="1">'Colombo_Sci '!$1:$8</definedName>
  </definedNames>
  <calcPr fullCalcOnLoad="1"/>
</workbook>
</file>

<file path=xl/sharedStrings.xml><?xml version="1.0" encoding="utf-8"?>
<sst xmlns="http://schemas.openxmlformats.org/spreadsheetml/2006/main" count="1226" uniqueCount="234">
  <si>
    <t>Source</t>
  </si>
  <si>
    <t>Recurrent</t>
  </si>
  <si>
    <t>Capital</t>
  </si>
  <si>
    <t>Names of the Researcher/s</t>
  </si>
  <si>
    <t>University</t>
  </si>
  <si>
    <t xml:space="preserve">Specify the Beneficiary </t>
  </si>
  <si>
    <t>Faculty</t>
  </si>
  <si>
    <t>Type of Activity / Project</t>
  </si>
  <si>
    <t xml:space="preserve">Granted Period of the Activity/ Project </t>
  </si>
  <si>
    <t>2013-2014</t>
  </si>
  <si>
    <t>2012-2013</t>
  </si>
  <si>
    <t>2013-2015</t>
  </si>
  <si>
    <t>2011-2015</t>
  </si>
  <si>
    <t>NRC</t>
  </si>
  <si>
    <t>NSF</t>
  </si>
  <si>
    <t>UGC</t>
  </si>
  <si>
    <t>2013-2016</t>
  </si>
  <si>
    <t>2012-2015</t>
  </si>
  <si>
    <t>2011-2014</t>
  </si>
  <si>
    <t>2012-2014</t>
  </si>
  <si>
    <t>2009-2014</t>
  </si>
  <si>
    <t>Architecture</t>
  </si>
  <si>
    <t>Arts</t>
  </si>
  <si>
    <t>Gov</t>
  </si>
  <si>
    <t>A Study on Seasonal Variability of Rainfall in Sri Lanka for the period of 1951-2010</t>
  </si>
  <si>
    <t>Yes</t>
  </si>
  <si>
    <t>Ms. E.M.S. Ranasinghe</t>
  </si>
  <si>
    <t>Land use and Land cover changes in Negambo Coastal Region and their impacts on water resources</t>
  </si>
  <si>
    <t>Ms. C.M.K.N.K. Chandrasekara</t>
  </si>
  <si>
    <t>Socio-Economic Impact of Export Processing Zones(Katunayaka Biyagama &amp; Koggala) on Regional Development</t>
  </si>
  <si>
    <t>Ms. M.O.Perera</t>
  </si>
  <si>
    <t>Other Gov</t>
  </si>
  <si>
    <t>The role of Agri-techniques for food sufficient in Sri Lanka</t>
  </si>
  <si>
    <t>Mr. D.M. Karunadasa</t>
  </si>
  <si>
    <t>B</t>
  </si>
  <si>
    <t>Foreign</t>
  </si>
  <si>
    <t>Law</t>
  </si>
  <si>
    <t>Public &amp; International Law-2 University Grants</t>
  </si>
  <si>
    <t>Senior Lecturer I to Complete PhD</t>
  </si>
  <si>
    <t>2008-2015</t>
  </si>
  <si>
    <t>M.A.D.S.J.S. Niriella</t>
  </si>
  <si>
    <t>University Schlorship</t>
  </si>
  <si>
    <t>S.S.M.W. Senevirathne</t>
  </si>
  <si>
    <t>Private &amp; Comparative Law-1</t>
  </si>
  <si>
    <t>Comparative Study of Conservation Easements applicable in the united state of America and Servitude Rights applicable in Sri Lanka and their effect on Sustainable Development</t>
  </si>
  <si>
    <t>Dr. Anusha Perera</t>
  </si>
  <si>
    <t>Science</t>
  </si>
  <si>
    <t>AR</t>
  </si>
  <si>
    <t>Genral Public</t>
  </si>
  <si>
    <t>Dr.IMK Fernando/Prof DUJ Sonnadara</t>
  </si>
  <si>
    <t xml:space="preserve">Exploitation of Mangrove Endophytic Fungi for the discovery of new antimicrobial agents </t>
  </si>
  <si>
    <t>Prof. ED De Silva, Dr. CD Wijayaratne</t>
  </si>
  <si>
    <t>Drug leads from Medicinal Plants from Sri Lanka</t>
  </si>
  <si>
    <t>Prof. KH Tennakoon, Prof. ED De Silva, Prof. EH Karunanayaka, Prof. I Thabrew, Dr. S Hadunnetti, Mr. SR Samarakoon</t>
  </si>
  <si>
    <t xml:space="preserve">NRC 11-21 </t>
  </si>
  <si>
    <t xml:space="preserve">Prof. TLS Tirimanne </t>
  </si>
  <si>
    <t>NRC 09-71</t>
  </si>
  <si>
    <t>Dr.CM Nanayakkara</t>
  </si>
  <si>
    <t>NSF 
RG/2011/AG/06</t>
  </si>
  <si>
    <t>NRC 11-10</t>
  </si>
  <si>
    <t>NRC-11-040</t>
  </si>
  <si>
    <t xml:space="preserve">Prof. RLC Wijesundera </t>
  </si>
  <si>
    <t>NSF 
RG/2013/BT/02</t>
  </si>
  <si>
    <t>NSF 
RG/2012/NRB/01</t>
  </si>
  <si>
    <t>NSF 
RG/2011/BS/06</t>
  </si>
  <si>
    <t>Dr. PS Saputhanthri (Principle Investigator : Dr.H Kathriarachchi is a co-invistigator)</t>
  </si>
  <si>
    <t>NRC -13-062</t>
  </si>
  <si>
    <t xml:space="preserve">Dr.PS Saputhathri (Dr. S.Ranwala is the Principle investigator) </t>
  </si>
  <si>
    <t>NSF 
RG/2010/BS/01</t>
  </si>
  <si>
    <t xml:space="preserve">Dr.SW Ranwala </t>
  </si>
  <si>
    <t>UOC 
AP/3/2012/CUG/26</t>
  </si>
  <si>
    <t xml:space="preserve">Minisry of Environment &amp; Renewable Energy </t>
  </si>
  <si>
    <t xml:space="preserve">Dr.PS Saputhanthri </t>
  </si>
  <si>
    <t>NSF
RG/2011/AG/06</t>
  </si>
  <si>
    <t xml:space="preserve">Investigation of endophytic fungi of endemic SL plants for antimicrobial agents </t>
  </si>
  <si>
    <t>Prof. ED De Silva, Dr. CD Wijayaratne, Prof. RLC Wijesundara</t>
  </si>
  <si>
    <t xml:space="preserve">Molecular characterization of bacteria involved in bioremendiation of heavy metals and elucidation of possible bioremediation mechanism </t>
  </si>
  <si>
    <t>Dr. CD Wijayaratne, Dr. NV Chandrasekharan</t>
  </si>
  <si>
    <t>Government policy makers, stakeholders involved in export industry</t>
  </si>
  <si>
    <t>Dr. Erandathie Lokupitiya(PI), Prof.Keith Paustian, USA,Dr. BMS Batagoda, Jagath Vidanagama (RA)</t>
  </si>
  <si>
    <t>Research community of carbon cycle research, Scientists</t>
  </si>
  <si>
    <t>Dr.Ravindra Lokupitiya,University of SJP, Dr.Erandathie Lokupitiya (UOC), Manjula Perera (RA)</t>
  </si>
  <si>
    <t>Private</t>
  </si>
  <si>
    <t>Private sector stakeholders,Scientists in carbon cycle research</t>
  </si>
  <si>
    <t>Dr. Erandathie Lokupitiya (PI) Jagathdeva Vidanagama (RA)</t>
  </si>
  <si>
    <t>Medicine</t>
  </si>
  <si>
    <t>Medical Research Institute</t>
  </si>
  <si>
    <t>Dr Y M S Suranadee</t>
  </si>
  <si>
    <t xml:space="preserve">AR </t>
  </si>
  <si>
    <t>2011 - 2014</t>
  </si>
  <si>
    <t>Prof P Galappatthy, Prof RL Jayakody, Ms U Mannapperuma, Ms D Thambavita</t>
  </si>
  <si>
    <t>University of Colombo Collaborative research grants</t>
  </si>
  <si>
    <t>Study on the local pharmaceutical manufacturing industry and investigation of quality assurance problems in Sri Lanka</t>
  </si>
  <si>
    <t>R &amp; D</t>
  </si>
  <si>
    <t xml:space="preserve">2012 -  2015 </t>
  </si>
  <si>
    <t xml:space="preserve">Prof P Galappatthy, Prof RL Jayakody, Ms D Thambavita, Dr Parakrama Herath </t>
  </si>
  <si>
    <t xml:space="preserve">University of Colombo infrastructure development grants 2012 - </t>
  </si>
  <si>
    <t xml:space="preserve">For upgrading the Department of Pharmacology and Pharmacy Laboratory </t>
  </si>
  <si>
    <t>University Grants Commission</t>
  </si>
  <si>
    <t>Innamomum zeylanicum (Ceylon cinnamon) as a potential pharmaceutical agent for diabetes mellitus"</t>
  </si>
  <si>
    <t>ED</t>
  </si>
  <si>
    <t>Dr. Priyanga Ranasinghe, Dr. Prasad Katulanda, Prof. Priyadarshani Galappaththy, Dr. Godwin Constantine</t>
  </si>
  <si>
    <t xml:space="preserve">University of Colombo research grant 2011 </t>
  </si>
  <si>
    <t>Investigation of usage, pharmaceutical quality, bio-equivalence and population pharmacokinetics of mood stabilizers used in bipolar affective disorders in SL Rs 1.5 million</t>
  </si>
  <si>
    <t>Prof P Galappatthy, Prof RL Jayakody, Ms U Mannapperuma</t>
  </si>
  <si>
    <t>University of Colombo</t>
  </si>
  <si>
    <t>Research</t>
  </si>
  <si>
    <t>Prof.H. Perera</t>
  </si>
  <si>
    <t>Determining the prevalence of G6PD enzyme deficiency in the districts of Anuradhapura and Kurunegala</t>
  </si>
  <si>
    <t>Communities in the districts  of Anuradhapura and Kurunegala</t>
  </si>
  <si>
    <t>Prof.GSA Gunawardene,Prof.ND Karunaweera</t>
  </si>
  <si>
    <t>National Microbiological Food safety</t>
  </si>
  <si>
    <t>Prof Jennifer Perera</t>
  </si>
  <si>
    <t>Research on Melioidosis for PhD</t>
  </si>
  <si>
    <t>Dr E M Corea</t>
  </si>
  <si>
    <t>"Effects of the Zinc supplementation on pre-diabetes: A double-blind, randomized, placebo-controlled trial"</t>
  </si>
  <si>
    <t>Universtiy of Colombo</t>
  </si>
  <si>
    <t>A study of the qulity of mood stabilicer drugs registered in Sri Lnaka and their usage in the Colombo District</t>
  </si>
  <si>
    <t>Ms U Mannapperuma, Prof RL Jayakody, Prof P Galappatthy,  Prof R Hanwella, Prof K.Sathirakul</t>
  </si>
  <si>
    <t>Prof. V. De Silva, Prof.R. Hanwella</t>
  </si>
  <si>
    <t>Prof. H. Perera</t>
  </si>
  <si>
    <t>Scalling up and stability testing of urinary glucose strips</t>
  </si>
  <si>
    <t>2013/2014/5</t>
  </si>
  <si>
    <t>Prof. CPDW Mathew</t>
  </si>
  <si>
    <t>Co-investigator, 'Effects of vitamin A and iron supp..(RG/2011/HS/14)</t>
  </si>
  <si>
    <t>Wickramasinghe VP, Arambepola C, Thoradeniya T</t>
  </si>
  <si>
    <t>Research Project</t>
  </si>
  <si>
    <t>Prof. SD Fernando, Dr TN Samaranayake, Prof VHW Dissanayake</t>
  </si>
  <si>
    <t>University of Oxford</t>
  </si>
  <si>
    <t xml:space="preserve">Travel Grant </t>
  </si>
  <si>
    <t>Dr U S Rajapakse</t>
  </si>
  <si>
    <t>Competitive Travel GRant</t>
  </si>
  <si>
    <t>WHO</t>
  </si>
  <si>
    <t xml:space="preserve">Equipment grant for the study,'The use of ROTEM as an indicator of the critical phase </t>
  </si>
  <si>
    <t>A randomized, double blind, controlled clinical trial of S-Amlodipine versus conventional Amlodipine, to compare the incidence of leg edema and antihypertensive efficacy in patients with hypertension.  grant paid to Faculty of Medicine for the laboratory expenses and ethics committee charges</t>
  </si>
  <si>
    <t>Prof P Galappatthy, Dr Ruwan Ekanayaka</t>
  </si>
  <si>
    <t>Liverpool School of Tropical Medicine</t>
  </si>
  <si>
    <t>Integration of School-based surveillance for STH and LF in the Gampaha District</t>
  </si>
  <si>
    <t>Ministry of Health, Sri Lanka</t>
  </si>
  <si>
    <t>Other</t>
  </si>
  <si>
    <t>Conducting courses</t>
  </si>
  <si>
    <t>Dept of Microbiology</t>
  </si>
  <si>
    <t>Prof.Jennifer Perera</t>
  </si>
  <si>
    <t>Consultancy Practice</t>
  </si>
  <si>
    <t xml:space="preserve">Processing of specimens </t>
  </si>
  <si>
    <t>M.Sc. Vote</t>
  </si>
  <si>
    <t>Department Development Fund</t>
  </si>
  <si>
    <t>UCSC</t>
  </si>
  <si>
    <t>NSF-1</t>
  </si>
  <si>
    <t>The three dimentaional costal surveillance system for SLN</t>
  </si>
  <si>
    <t>SLN</t>
  </si>
  <si>
    <t>Prof.N.D. Kodikara</t>
  </si>
  <si>
    <t>NSF-2</t>
  </si>
  <si>
    <t>A Social life network to enable farmers to meet the varying food demand of the population, by providing needed information just in time and better monitoring and management of crop production.</t>
  </si>
  <si>
    <t>Farmers &amp; Government</t>
  </si>
  <si>
    <t>Prof.G.N. Wikramanayake</t>
  </si>
  <si>
    <t>SPIDER</t>
  </si>
  <si>
    <t>Mobile ATMs for developing countries</t>
  </si>
  <si>
    <t>Rural bank using ATM</t>
  </si>
  <si>
    <t>Dr.Kasun De Zoysa</t>
  </si>
  <si>
    <t>Swedish Institute of Computer Science</t>
  </si>
  <si>
    <t>Wireless and Sensor Network Research Project</t>
  </si>
  <si>
    <t>Academics &amp; Different Universities</t>
  </si>
  <si>
    <t>Generated Funds</t>
  </si>
  <si>
    <t>Language Engineering</t>
  </si>
  <si>
    <t>Users of Local Languages</t>
  </si>
  <si>
    <t>Dr.A.R. Weerasinghe</t>
  </si>
  <si>
    <t>Dissemination of Research</t>
  </si>
  <si>
    <t>Academic Staff of UCSC</t>
  </si>
  <si>
    <t>IBMBB</t>
  </si>
  <si>
    <t xml:space="preserve"> Ministry of Higher Education</t>
  </si>
  <si>
    <t>Screening of selected endemic plants for anti-cancer activity</t>
  </si>
  <si>
    <t xml:space="preserve">Cancer Patients, If the drug is develop that will benefit for the country's economy &amp; to the whole cancer pationts in the world. </t>
  </si>
  <si>
    <t>2013 - 2016</t>
  </si>
  <si>
    <t>Ms. Panchima Jayaratne</t>
  </si>
  <si>
    <t>NSF - National Science Foundation</t>
  </si>
  <si>
    <t>Rapid immunodiagnostic tests for early detection of leptospirosos (rat fever)</t>
  </si>
  <si>
    <t>Fever patients, Farmers , enviroumental workers, Docters &amp; community</t>
  </si>
  <si>
    <t>Ms. M J R Niloofa</t>
  </si>
  <si>
    <t xml:space="preserve">NRC - National Research Council </t>
  </si>
  <si>
    <t>Role of obesity hormone leptin in breast cancer</t>
  </si>
  <si>
    <t>Ms. Chrishani Rodrigo</t>
  </si>
  <si>
    <t>International Foundation for Science</t>
  </si>
  <si>
    <t>Direct - Research Student (PhD)              Indirec - All Nations</t>
  </si>
  <si>
    <t>Generated  Fund</t>
  </si>
  <si>
    <t>Direct - Research Student (PhD), Indirect - All Nations</t>
  </si>
  <si>
    <t>IIM</t>
  </si>
  <si>
    <t>HETC 5</t>
  </si>
  <si>
    <t>World Bank</t>
  </si>
  <si>
    <t>if the syrup is found to be effective in humans, it will be a breakthrough in Ayurveda Medicine</t>
  </si>
  <si>
    <t>Dr. W A S S Weerakoon</t>
  </si>
  <si>
    <t>PhD</t>
  </si>
  <si>
    <t>No</t>
  </si>
  <si>
    <t>Contribution to National Level (Yes/No)</t>
  </si>
  <si>
    <t>CBO</t>
  </si>
  <si>
    <t>World class university Research Grants for PhD Degree (Geography)</t>
  </si>
  <si>
    <t>Government Higher Education for 21st Century-2011, Scholarship project for PhD studies (Geography)</t>
  </si>
  <si>
    <t>World class university Research Grants (Treasury Funds)(Geography)</t>
  </si>
  <si>
    <t>PhD Research Grant by UGC (Geography)</t>
  </si>
  <si>
    <t>Total</t>
  </si>
  <si>
    <t>RA</t>
  </si>
  <si>
    <t>Recurrent/2013</t>
  </si>
  <si>
    <t>Capital/2013</t>
  </si>
  <si>
    <t>Total/2013</t>
  </si>
  <si>
    <t>Local/Foreign</t>
  </si>
  <si>
    <t>Local</t>
  </si>
  <si>
    <t>University of Colombo Research Grant</t>
  </si>
  <si>
    <t>Validity of Grant Amount</t>
  </si>
  <si>
    <t>Grant Type</t>
  </si>
  <si>
    <r>
      <t>R &amp; D Activity (B/AR/ED) *</t>
    </r>
    <r>
      <rPr>
        <b/>
        <vertAlign val="superscript"/>
        <sz val="12"/>
        <rFont val="Maiandra GD"/>
        <family val="2"/>
      </rPr>
      <t>1</t>
    </r>
  </si>
  <si>
    <t>University of Moratuwa</t>
  </si>
  <si>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</si>
  <si>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</si>
  <si>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</si>
  <si>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</si>
  <si>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</si>
  <si>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r>
      <rPr>
        <b/>
        <i/>
        <sz val="13"/>
        <rFont val="Maiandra GD"/>
        <family val="2"/>
      </rPr>
      <t>Physics -</t>
    </r>
    <r>
      <rPr>
        <sz val="13"/>
        <rFont val="Maiandra GD"/>
        <family val="2"/>
      </rPr>
      <t xml:space="preserve"> University Research Grant</t>
    </r>
  </si>
  <si>
    <r>
      <rPr>
        <b/>
        <i/>
        <sz val="13"/>
        <rFont val="Maiandra GD"/>
        <family val="2"/>
      </rPr>
      <t xml:space="preserve">Chemistry - </t>
    </r>
    <r>
      <rPr>
        <sz val="13"/>
        <rFont val="Maiandra GD"/>
        <family val="2"/>
      </rPr>
      <t xml:space="preserve">University of Colombo 
</t>
    </r>
  </si>
  <si>
    <r>
      <rPr>
        <b/>
        <i/>
        <sz val="13"/>
        <rFont val="Maiandra GD"/>
        <family val="2"/>
      </rPr>
      <t>Chemistry -</t>
    </r>
    <r>
      <rPr>
        <b/>
        <u val="single"/>
        <sz val="13"/>
        <rFont val="Maiandra GD"/>
        <family val="2"/>
      </rPr>
      <t xml:space="preserve"> </t>
    </r>
    <r>
      <rPr>
        <sz val="13"/>
        <rFont val="Maiandra GD"/>
        <family val="2"/>
      </rPr>
      <t>Ministry of Higher Education</t>
    </r>
  </si>
  <si>
    <r>
      <rPr>
        <b/>
        <i/>
        <sz val="13"/>
        <rFont val="Maiandra GD"/>
        <family val="2"/>
      </rPr>
      <t xml:space="preserve">Chemistry - </t>
    </r>
    <r>
      <rPr>
        <sz val="13"/>
        <rFont val="Maiandra GD"/>
        <family val="2"/>
      </rPr>
      <t xml:space="preserve">NSF
</t>
    </r>
  </si>
  <si>
    <r>
      <rPr>
        <b/>
        <sz val="13"/>
        <rFont val="Maiandra GD"/>
        <family val="2"/>
      </rPr>
      <t xml:space="preserve"> Zoology</t>
    </r>
    <r>
      <rPr>
        <sz val="13"/>
        <rFont val="Maiandra GD"/>
        <family val="2"/>
      </rPr>
      <t>-University of Colombo</t>
    </r>
  </si>
  <si>
    <r>
      <rPr>
        <b/>
        <sz val="13"/>
        <rFont val="Maiandra GD"/>
        <family val="2"/>
      </rPr>
      <t>Zoology</t>
    </r>
    <r>
      <rPr>
        <sz val="13"/>
        <rFont val="Maiandra GD"/>
        <family val="2"/>
      </rPr>
      <t>-NRC</t>
    </r>
  </si>
  <si>
    <r>
      <rPr>
        <b/>
        <sz val="13"/>
        <rFont val="Maiandra GD"/>
        <family val="2"/>
      </rPr>
      <t>Zoology</t>
    </r>
    <r>
      <rPr>
        <sz val="13"/>
        <rFont val="Maiandra GD"/>
        <family val="2"/>
      </rPr>
      <t>-Dilmah Conservation</t>
    </r>
  </si>
  <si>
    <r>
      <t xml:space="preserve">Research on </t>
    </r>
    <r>
      <rPr>
        <i/>
        <sz val="13"/>
        <rFont val="Maiandra GD"/>
        <family val="2"/>
      </rPr>
      <t>Klebsiella pneumoniae</t>
    </r>
  </si>
  <si>
    <r>
      <rPr>
        <sz val="13"/>
        <rFont val="Maiandra GD"/>
        <family val="2"/>
      </rPr>
      <t xml:space="preserve">Establishing a bioequivalence testing laboratory in Department of Pharmacology and Pharmacy 2011                                                                </t>
    </r>
  </si>
  <si>
    <r>
      <rPr>
        <i/>
        <sz val="13"/>
        <rFont val="Maiandra GD"/>
        <family val="2"/>
      </rPr>
      <t>e</t>
    </r>
    <r>
      <rPr>
        <sz val="13"/>
        <rFont val="Maiandra GD"/>
        <family val="2"/>
      </rPr>
      <t xml:space="preserve">-learning certificate course in Infection prevention and control </t>
    </r>
  </si>
  <si>
    <t>Note:</t>
  </si>
  <si>
    <t>Certified by:</t>
  </si>
  <si>
    <t>Name</t>
  </si>
  <si>
    <t>Designation</t>
  </si>
  <si>
    <t>Signature</t>
  </si>
  <si>
    <t>Contact Tel. No.</t>
  </si>
  <si>
    <t>Date</t>
  </si>
  <si>
    <r>
      <t>*</t>
    </r>
    <r>
      <rPr>
        <vertAlign val="superscript"/>
        <sz val="16"/>
        <rFont val="Maiandra GD"/>
        <family val="2"/>
      </rPr>
      <t>1</t>
    </r>
    <r>
      <rPr>
        <sz val="16"/>
        <rFont val="Maiandra GD"/>
        <family val="2"/>
      </rPr>
      <t>- See other side "Definitions"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</si>
</sst>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name val="Arial"/>
      <family val="0"/>
    </font>
    <font>
      <sz val="11"/>
      <color indexed="8"/>
      <name val="Calibri"/>
      <family val="2"/>
    </font>
    <font>
      <b/>
      <sz val="10"/>
      <name val="Arial"/>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i/>
      <sz val="13"/>
      <name val="Maiandra GD"/>
      <family val="2"/>
    </font>
    <font>
      <b/>
      <u val="single"/>
      <sz val="13"/>
      <name val="Maiandra GD"/>
      <family val="2"/>
    </font>
    <font>
      <i/>
      <sz val="13"/>
      <name val="Maiandra GD"/>
      <family val="2"/>
    </font>
    <font>
      <b/>
      <sz val="10"/>
      <name val="Maiandra GD"/>
      <family val="2"/>
    </font>
    <font>
      <sz val="10"/>
      <name val="Rockwell"/>
      <family val="1"/>
    </font>
    <font>
      <b/>
      <sz val="9"/>
      <name val="Rockwell"/>
      <family val="1"/>
    </font>
    <font>
      <sz val="9"/>
      <color indexed="8"/>
      <name val="Rockwell"/>
      <family val="1"/>
    </font>
    <font>
      <b/>
      <sz val="16"/>
      <name val="Maiandra GD"/>
      <family val="2"/>
    </font>
    <font>
      <sz val="16"/>
      <name val="Maiandra GD"/>
      <family val="2"/>
    </font>
    <font>
      <vertAlign val="superscript"/>
      <sz val="16"/>
      <name val="Maiandra GD"/>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double">
        <color theme="0" tint="-0.4999699890613556"/>
      </left>
      <right style="double">
        <color theme="0" tint="-0.4999699890613556"/>
      </right>
      <top style="double">
        <color theme="0" tint="-0.4999699890613556"/>
      </top>
      <bottom style="double">
        <color theme="0" tint="-0.4999699890613556"/>
      </bottom>
    </border>
    <border>
      <left style="hair"/>
      <right style="hair"/>
      <top style="hair"/>
      <bottom style="hair"/>
    </border>
    <border>
      <left/>
      <right/>
      <top style="hair">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thin">
        <color theme="1" tint="0.49998000264167786"/>
      </left>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double">
        <color theme="0" tint="-0.4999699890613556"/>
      </top>
      <bottom/>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3">
    <xf numFmtId="0" fontId="0" fillId="0" borderId="0" xfId="0" applyAlignment="1">
      <alignment/>
    </xf>
    <xf numFmtId="0" fontId="61" fillId="33" borderId="0" xfId="0" applyFont="1" applyFill="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43" fontId="6" fillId="0" borderId="0" xfId="42" applyFont="1" applyAlignment="1">
      <alignment vertical="center"/>
    </xf>
    <xf numFmtId="43" fontId="6" fillId="0" borderId="0" xfId="42" applyFont="1" applyFill="1" applyAlignment="1">
      <alignment vertical="center"/>
    </xf>
    <xf numFmtId="0" fontId="8" fillId="0" borderId="0" xfId="0" applyFont="1" applyBorder="1" applyAlignment="1">
      <alignment horizontal="center" vertical="center"/>
    </xf>
    <xf numFmtId="43" fontId="8" fillId="0" borderId="0" xfId="42" applyFont="1" applyBorder="1" applyAlignment="1">
      <alignment vertical="center"/>
    </xf>
    <xf numFmtId="43" fontId="8" fillId="0" borderId="0" xfId="42"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Alignment="1">
      <alignment horizontal="right" vertical="center"/>
    </xf>
    <xf numFmtId="0" fontId="7" fillId="34" borderId="10" xfId="0" applyFont="1" applyFill="1" applyBorder="1" applyAlignment="1">
      <alignment horizontal="right" vertical="center" indent="3"/>
    </xf>
    <xf numFmtId="0" fontId="7" fillId="0" borderId="11" xfId="0" applyFont="1" applyBorder="1" applyAlignment="1">
      <alignment horizontal="center" vertical="center"/>
    </xf>
    <xf numFmtId="43" fontId="6" fillId="0" borderId="0" xfId="42" applyFont="1" applyAlignment="1">
      <alignment horizontal="left" vertical="center"/>
    </xf>
    <xf numFmtId="43" fontId="7" fillId="34" borderId="10" xfId="42" applyFont="1" applyFill="1" applyBorder="1" applyAlignment="1">
      <alignment vertical="center"/>
    </xf>
    <xf numFmtId="0" fontId="7" fillId="34" borderId="12" xfId="0" applyFont="1" applyFill="1" applyBorder="1" applyAlignment="1">
      <alignment vertical="center" wrapText="1"/>
    </xf>
    <xf numFmtId="0" fontId="7" fillId="0" borderId="0" xfId="0" applyFont="1" applyFill="1" applyBorder="1" applyAlignment="1">
      <alignment vertical="center" wrapText="1"/>
    </xf>
    <xf numFmtId="43" fontId="7" fillId="0" borderId="13" xfId="42" applyFont="1" applyFill="1" applyBorder="1" applyAlignment="1">
      <alignment vertical="center"/>
    </xf>
    <xf numFmtId="0" fontId="6" fillId="0" borderId="14" xfId="0" applyFont="1" applyBorder="1" applyAlignment="1">
      <alignment vertical="center"/>
    </xf>
    <xf numFmtId="0" fontId="3" fillId="34" borderId="14" xfId="0" applyFont="1" applyFill="1" applyBorder="1" applyAlignment="1">
      <alignment vertical="center" wrapText="1"/>
    </xf>
    <xf numFmtId="0" fontId="6" fillId="0" borderId="15" xfId="0" applyFont="1" applyBorder="1" applyAlignment="1">
      <alignment vertical="center"/>
    </xf>
    <xf numFmtId="43" fontId="8" fillId="0" borderId="15" xfId="42" applyFont="1" applyBorder="1" applyAlignment="1">
      <alignment vertical="center"/>
    </xf>
    <xf numFmtId="0" fontId="3" fillId="34" borderId="16" xfId="0" applyFont="1" applyFill="1" applyBorder="1" applyAlignment="1">
      <alignment horizontal="center" vertical="center"/>
    </xf>
    <xf numFmtId="43" fontId="3" fillId="34" borderId="16" xfId="42"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0" xfId="0" applyFont="1" applyAlignment="1">
      <alignment vertical="center"/>
    </xf>
    <xf numFmtId="0" fontId="11" fillId="0" borderId="17" xfId="0" applyFont="1" applyFill="1" applyBorder="1" applyAlignment="1">
      <alignment horizontal="left" vertical="center" wrapText="1"/>
    </xf>
    <xf numFmtId="43" fontId="11" fillId="0" borderId="17" xfId="42" applyFont="1" applyFill="1" applyBorder="1" applyAlignment="1">
      <alignment vertical="center" wrapText="1"/>
    </xf>
    <xf numFmtId="41" fontId="11" fillId="0" borderId="17" xfId="42" applyNumberFormat="1" applyFont="1" applyFill="1" applyBorder="1" applyAlignment="1">
      <alignment vertical="center"/>
    </xf>
    <xf numFmtId="43" fontId="11" fillId="35" borderId="17" xfId="42" applyFont="1" applyFill="1" applyBorder="1" applyAlignment="1">
      <alignment vertical="center"/>
    </xf>
    <xf numFmtId="43" fontId="11" fillId="35" borderId="17" xfId="42" applyFont="1" applyFill="1" applyBorder="1" applyAlignment="1">
      <alignment vertical="center" wrapText="1"/>
    </xf>
    <xf numFmtId="0" fontId="10" fillId="0" borderId="17" xfId="0"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18" xfId="0" applyFont="1" applyFill="1" applyBorder="1" applyAlignment="1">
      <alignment horizontal="left" vertical="center" wrapText="1"/>
    </xf>
    <xf numFmtId="0" fontId="11" fillId="0" borderId="17" xfId="0" applyFont="1" applyFill="1" applyBorder="1" applyAlignment="1">
      <alignment horizontal="center" vertical="center" wrapText="1"/>
    </xf>
    <xf numFmtId="41" fontId="11" fillId="0" borderId="17" xfId="42" applyNumberFormat="1" applyFont="1" applyFill="1" applyBorder="1" applyAlignment="1">
      <alignment vertical="center" wrapText="1"/>
    </xf>
    <xf numFmtId="0" fontId="11" fillId="33" borderId="0" xfId="0" applyFont="1" applyFill="1" applyAlignment="1">
      <alignment vertical="center"/>
    </xf>
    <xf numFmtId="0" fontId="11" fillId="0" borderId="14" xfId="0" applyFont="1" applyFill="1" applyBorder="1" applyAlignment="1">
      <alignment horizontal="left" vertical="center" wrapText="1"/>
    </xf>
    <xf numFmtId="43" fontId="11" fillId="6" borderId="17" xfId="42" applyFont="1" applyFill="1" applyBorder="1" applyAlignment="1">
      <alignment vertical="center" wrapText="1"/>
    </xf>
    <xf numFmtId="0" fontId="15" fillId="0" borderId="0" xfId="0" applyFont="1" applyAlignment="1">
      <alignment vertical="center"/>
    </xf>
    <xf numFmtId="41" fontId="6" fillId="0" borderId="0" xfId="42" applyNumberFormat="1" applyFont="1" applyAlignment="1">
      <alignment vertical="center"/>
    </xf>
    <xf numFmtId="41" fontId="7" fillId="0" borderId="0" xfId="0" applyNumberFormat="1" applyFont="1" applyFill="1" applyBorder="1" applyAlignment="1">
      <alignment horizontal="center" vertical="center" wrapText="1"/>
    </xf>
    <xf numFmtId="41" fontId="7" fillId="34" borderId="10" xfId="42" applyNumberFormat="1" applyFont="1" applyFill="1" applyBorder="1" applyAlignment="1">
      <alignment vertical="center"/>
    </xf>
    <xf numFmtId="41" fontId="8" fillId="0" borderId="0" xfId="42" applyNumberFormat="1" applyFont="1" applyBorder="1" applyAlignment="1">
      <alignment vertical="center"/>
    </xf>
    <xf numFmtId="41" fontId="3" fillId="34" borderId="16" xfId="42" applyNumberFormat="1" applyFont="1" applyFill="1" applyBorder="1" applyAlignment="1">
      <alignment horizontal="center" vertical="center" wrapText="1"/>
    </xf>
    <xf numFmtId="41" fontId="11" fillId="6" borderId="17" xfId="42" applyNumberFormat="1" applyFont="1" applyFill="1" applyBorder="1" applyAlignment="1">
      <alignment vertical="center" wrapText="1"/>
    </xf>
    <xf numFmtId="0" fontId="0" fillId="0" borderId="0" xfId="0" applyAlignment="1">
      <alignment/>
    </xf>
    <xf numFmtId="0" fontId="17" fillId="0" borderId="19" xfId="0" applyFont="1" applyFill="1" applyBorder="1" applyAlignment="1">
      <alignment horizontal="center" wrapText="1"/>
    </xf>
    <xf numFmtId="0" fontId="62" fillId="0" borderId="0" xfId="0" applyFont="1" applyBorder="1" applyAlignment="1">
      <alignment/>
    </xf>
    <xf numFmtId="0" fontId="16" fillId="0" borderId="20" xfId="0" applyFont="1" applyBorder="1" applyAlignment="1">
      <alignment/>
    </xf>
    <xf numFmtId="0" fontId="17" fillId="0" borderId="20" xfId="0" applyFont="1" applyFill="1" applyBorder="1" applyAlignment="1">
      <alignment horizontal="center" wrapText="1"/>
    </xf>
    <xf numFmtId="0" fontId="16" fillId="0" borderId="21" xfId="0" applyFont="1" applyBorder="1" applyAlignment="1">
      <alignment/>
    </xf>
    <xf numFmtId="0" fontId="16" fillId="0" borderId="19" xfId="0" applyFont="1" applyBorder="1" applyAlignment="1">
      <alignment/>
    </xf>
    <xf numFmtId="0" fontId="16" fillId="0" borderId="22" xfId="0" applyFont="1" applyBorder="1" applyAlignment="1">
      <alignment/>
    </xf>
    <xf numFmtId="0" fontId="16" fillId="0" borderId="23" xfId="0" applyFont="1" applyBorder="1" applyAlignment="1">
      <alignment/>
    </xf>
    <xf numFmtId="0" fontId="17" fillId="0" borderId="23" xfId="0" applyFont="1" applyFill="1" applyBorder="1" applyAlignment="1">
      <alignment wrapText="1"/>
    </xf>
    <xf numFmtId="0" fontId="16" fillId="0" borderId="24" xfId="0" applyFont="1" applyBorder="1" applyAlignment="1">
      <alignment/>
    </xf>
    <xf numFmtId="0" fontId="6" fillId="0" borderId="0" xfId="0" applyFont="1" applyAlignment="1">
      <alignment vertical="top"/>
    </xf>
    <xf numFmtId="0" fontId="6" fillId="0" borderId="0" xfId="0" applyFont="1" applyAlignment="1">
      <alignment/>
    </xf>
    <xf numFmtId="0" fontId="6" fillId="34" borderId="25" xfId="0" applyFont="1" applyFill="1" applyBorder="1" applyAlignment="1">
      <alignment horizontal="left" vertical="center" wrapText="1"/>
    </xf>
    <xf numFmtId="0" fontId="6" fillId="34" borderId="20"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4" borderId="19" xfId="0" applyFont="1" applyFill="1" applyBorder="1" applyAlignment="1">
      <alignment horizontal="left" vertical="center" wrapText="1"/>
    </xf>
    <xf numFmtId="43" fontId="6" fillId="0" borderId="20" xfId="42" applyFont="1" applyBorder="1" applyAlignment="1">
      <alignment vertical="center"/>
    </xf>
    <xf numFmtId="0" fontId="17" fillId="0" borderId="21" xfId="0" applyFont="1" applyFill="1" applyBorder="1" applyAlignment="1">
      <alignment horizontal="center" wrapText="1"/>
    </xf>
    <xf numFmtId="43" fontId="6" fillId="0" borderId="19" xfId="42" applyFont="1" applyBorder="1" applyAlignment="1">
      <alignment vertical="center"/>
    </xf>
    <xf numFmtId="0" fontId="17" fillId="0" borderId="22" xfId="0" applyFont="1" applyFill="1" applyBorder="1" applyAlignment="1">
      <alignment horizontal="center" wrapText="1"/>
    </xf>
    <xf numFmtId="43" fontId="6" fillId="0" borderId="23" xfId="42" applyFont="1" applyBorder="1" applyAlignment="1">
      <alignment vertical="center"/>
    </xf>
    <xf numFmtId="0" fontId="17" fillId="0" borderId="24" xfId="0" applyFont="1" applyFill="1" applyBorder="1" applyAlignment="1">
      <alignment wrapText="1"/>
    </xf>
    <xf numFmtId="43" fontId="6" fillId="0" borderId="25" xfId="42" applyFont="1" applyFill="1" applyBorder="1" applyAlignment="1">
      <alignment vertical="center"/>
    </xf>
    <xf numFmtId="43" fontId="6" fillId="0" borderId="26" xfId="42" applyFont="1" applyFill="1" applyBorder="1" applyAlignment="1">
      <alignment vertical="center"/>
    </xf>
    <xf numFmtId="43" fontId="6" fillId="0" borderId="27" xfId="42" applyFont="1" applyFill="1" applyBorder="1" applyAlignment="1">
      <alignment vertical="center"/>
    </xf>
    <xf numFmtId="0" fontId="19" fillId="0" borderId="0" xfId="0" applyFont="1" applyAlignment="1">
      <alignment horizontal="right" indent="1"/>
    </xf>
    <xf numFmtId="0" fontId="20" fillId="0" borderId="0" xfId="0" applyFont="1" applyAlignment="1">
      <alignment/>
    </xf>
    <xf numFmtId="0" fontId="11" fillId="0" borderId="28"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center" vertical="center" wrapText="1"/>
      <protection locked="0"/>
    </xf>
    <xf numFmtId="41" fontId="11" fillId="0" borderId="28" xfId="42" applyNumberFormat="1" applyFont="1" applyFill="1" applyBorder="1" applyAlignment="1" applyProtection="1">
      <alignment vertical="center" wrapText="1"/>
      <protection locked="0"/>
    </xf>
    <xf numFmtId="41" fontId="11" fillId="0" borderId="28" xfId="42" applyNumberFormat="1" applyFont="1" applyFill="1" applyBorder="1" applyAlignment="1" applyProtection="1">
      <alignment vertical="center"/>
      <protection locked="0"/>
    </xf>
    <xf numFmtId="43" fontId="11" fillId="0" borderId="28" xfId="42" applyFont="1" applyFill="1" applyBorder="1" applyAlignment="1" applyProtection="1">
      <alignment vertical="center" wrapText="1"/>
      <protection locked="0"/>
    </xf>
    <xf numFmtId="43" fontId="11" fillId="35" borderId="28" xfId="42" applyFont="1" applyFill="1" applyBorder="1" applyAlignment="1" applyProtection="1">
      <alignment vertical="center" wrapText="1"/>
      <protection locked="0"/>
    </xf>
    <xf numFmtId="43" fontId="11" fillId="0" borderId="28" xfId="42" applyFont="1" applyFill="1" applyBorder="1" applyAlignment="1" applyProtection="1">
      <alignment vertical="center"/>
      <protection locked="0"/>
    </xf>
    <xf numFmtId="0" fontId="6" fillId="34" borderId="26"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3" fillId="34" borderId="1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33" xfId="0" applyFont="1" applyFill="1" applyBorder="1" applyAlignment="1">
      <alignment horizontal="center" vertical="center" wrapText="1"/>
    </xf>
    <xf numFmtId="43" fontId="7" fillId="0" borderId="12" xfId="42" applyFont="1" applyFill="1" applyBorder="1" applyAlignment="1">
      <alignment horizontal="center" vertical="center"/>
    </xf>
    <xf numFmtId="43" fontId="7" fillId="0" borderId="33" xfId="42" applyFont="1" applyFill="1" applyBorder="1" applyAlignment="1">
      <alignment horizontal="center" vertical="center"/>
    </xf>
    <xf numFmtId="0" fontId="6" fillId="34" borderId="26"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23" xfId="0" applyFont="1" applyFill="1" applyBorder="1" applyAlignment="1">
      <alignment horizontal="left" vertical="center" wrapText="1"/>
    </xf>
    <xf numFmtId="43" fontId="10" fillId="34" borderId="15" xfId="42"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85725</xdr:rowOff>
    </xdr:from>
    <xdr:to>
      <xdr:col>16</xdr:col>
      <xdr:colOff>266700</xdr:colOff>
      <xdr:row>1</xdr:row>
      <xdr:rowOff>276225</xdr:rowOff>
    </xdr:to>
    <xdr:sp>
      <xdr:nvSpPr>
        <xdr:cNvPr id="1" name="TextBox 1"/>
        <xdr:cNvSpPr txBox="1">
          <a:spLocks noChangeArrowheads="1"/>
        </xdr:cNvSpPr>
      </xdr:nvSpPr>
      <xdr:spPr>
        <a:xfrm>
          <a:off x="990600" y="85725"/>
          <a:ext cx="17678400" cy="533400"/>
        </a:xfrm>
        <a:prstGeom prst="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56</xdr:row>
      <xdr:rowOff>0</xdr:rowOff>
    </xdr:from>
    <xdr:ext cx="12306300" cy="3962400"/>
    <xdr:sp>
      <xdr:nvSpPr>
        <xdr:cNvPr id="2" name="Text Box 2"/>
        <xdr:cNvSpPr txBox="1">
          <a:spLocks noChangeArrowheads="1"/>
        </xdr:cNvSpPr>
      </xdr:nvSpPr>
      <xdr:spPr>
        <a:xfrm>
          <a:off x="971550" y="293465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1762125</xdr:colOff>
      <xdr:row>11</xdr:row>
      <xdr:rowOff>47625</xdr:rowOff>
    </xdr:from>
    <xdr:to>
      <xdr:col>6</xdr:col>
      <xdr:colOff>152400</xdr:colOff>
      <xdr:row>23</xdr:row>
      <xdr:rowOff>409575</xdr:rowOff>
    </xdr:to>
    <xdr:sp>
      <xdr:nvSpPr>
        <xdr:cNvPr id="1" name="Right Brace 1"/>
        <xdr:cNvSpPr>
          <a:spLocks/>
        </xdr:cNvSpPr>
      </xdr:nvSpPr>
      <xdr:spPr>
        <a:xfrm>
          <a:off x="2733675" y="5534025"/>
          <a:ext cx="600075" cy="81534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17</xdr:row>
      <xdr:rowOff>161925</xdr:rowOff>
    </xdr:from>
    <xdr:to>
      <xdr:col>6</xdr:col>
      <xdr:colOff>1504950</xdr:colOff>
      <xdr:row>17</xdr:row>
      <xdr:rowOff>419100</xdr:rowOff>
    </xdr:to>
    <xdr:sp>
      <xdr:nvSpPr>
        <xdr:cNvPr id="2" name="TextBox 2"/>
        <xdr:cNvSpPr txBox="1">
          <a:spLocks noChangeArrowheads="1"/>
        </xdr:cNvSpPr>
      </xdr:nvSpPr>
      <xdr:spPr>
        <a:xfrm>
          <a:off x="3505200" y="9420225"/>
          <a:ext cx="118110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rPr>
            <a:t>Plant Science</a:t>
          </a:r>
        </a:p>
      </xdr:txBody>
    </xdr:sp>
    <xdr:clientData/>
  </xdr:twoCellAnchor>
  <xdr:twoCellAnchor>
    <xdr:from>
      <xdr:col>5</xdr:col>
      <xdr:colOff>171450</xdr:colOff>
      <xdr:row>0</xdr:row>
      <xdr:rowOff>95250</xdr:rowOff>
    </xdr:from>
    <xdr:to>
      <xdr:col>16</xdr:col>
      <xdr:colOff>581025</xdr:colOff>
      <xdr:row>1</xdr:row>
      <xdr:rowOff>285750</xdr:rowOff>
    </xdr:to>
    <xdr:sp>
      <xdr:nvSpPr>
        <xdr:cNvPr id="3" name="TextBox 3"/>
        <xdr:cNvSpPr txBox="1">
          <a:spLocks noChangeArrowheads="1"/>
        </xdr:cNvSpPr>
      </xdr:nvSpPr>
      <xdr:spPr>
        <a:xfrm>
          <a:off x="1143000" y="95250"/>
          <a:ext cx="17659350" cy="533400"/>
        </a:xfrm>
        <a:prstGeom prst="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55</xdr:row>
      <xdr:rowOff>0</xdr:rowOff>
    </xdr:from>
    <xdr:ext cx="12306300" cy="3962400"/>
    <xdr:sp>
      <xdr:nvSpPr>
        <xdr:cNvPr id="4" name="Text Box 2"/>
        <xdr:cNvSpPr txBox="1">
          <a:spLocks noChangeArrowheads="1"/>
        </xdr:cNvSpPr>
      </xdr:nvSpPr>
      <xdr:spPr>
        <a:xfrm>
          <a:off x="971550" y="278606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942975</xdr:colOff>
      <xdr:row>0</xdr:row>
      <xdr:rowOff>85725</xdr:rowOff>
    </xdr:from>
    <xdr:to>
      <xdr:col>16</xdr:col>
      <xdr:colOff>142875</xdr:colOff>
      <xdr:row>1</xdr:row>
      <xdr:rowOff>276225</xdr:rowOff>
    </xdr:to>
    <xdr:sp>
      <xdr:nvSpPr>
        <xdr:cNvPr id="1" name="TextBox 1"/>
        <xdr:cNvSpPr txBox="1">
          <a:spLocks noChangeArrowheads="1"/>
        </xdr:cNvSpPr>
      </xdr:nvSpPr>
      <xdr:spPr>
        <a:xfrm>
          <a:off x="942975" y="85725"/>
          <a:ext cx="17659350" cy="533400"/>
        </a:xfrm>
        <a:prstGeom prst="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47</xdr:row>
      <xdr:rowOff>0</xdr:rowOff>
    </xdr:from>
    <xdr:ext cx="12306300" cy="3962400"/>
    <xdr:sp>
      <xdr:nvSpPr>
        <xdr:cNvPr id="2" name="Text Box 2"/>
        <xdr:cNvSpPr txBox="1">
          <a:spLocks noChangeArrowheads="1"/>
        </xdr:cNvSpPr>
      </xdr:nvSpPr>
      <xdr:spPr>
        <a:xfrm>
          <a:off x="971550" y="180022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47</xdr:row>
      <xdr:rowOff>19050</xdr:rowOff>
    </xdr:from>
    <xdr:ext cx="12315825" cy="3962400"/>
    <xdr:sp>
      <xdr:nvSpPr>
        <xdr:cNvPr id="1" name="Text Box 2"/>
        <xdr:cNvSpPr txBox="1">
          <a:spLocks noChangeArrowheads="1"/>
        </xdr:cNvSpPr>
      </xdr:nvSpPr>
      <xdr:spPr>
        <a:xfrm>
          <a:off x="3190875" y="18488025"/>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4</xdr:col>
      <xdr:colOff>0</xdr:colOff>
      <xdr:row>0</xdr:row>
      <xdr:rowOff>95250</xdr:rowOff>
    </xdr:from>
    <xdr:to>
      <xdr:col>16</xdr:col>
      <xdr:colOff>285750</xdr:colOff>
      <xdr:row>2</xdr:row>
      <xdr:rowOff>0</xdr:rowOff>
    </xdr:to>
    <xdr:sp>
      <xdr:nvSpPr>
        <xdr:cNvPr id="2" name="TextBox 5"/>
        <xdr:cNvSpPr txBox="1">
          <a:spLocks noChangeArrowheads="1"/>
        </xdr:cNvSpPr>
      </xdr:nvSpPr>
      <xdr:spPr>
        <a:xfrm>
          <a:off x="971550" y="95250"/>
          <a:ext cx="17811750" cy="533400"/>
        </a:xfrm>
        <a:prstGeom prst="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1047750</xdr:colOff>
      <xdr:row>18</xdr:row>
      <xdr:rowOff>47625</xdr:rowOff>
    </xdr:from>
    <xdr:to>
      <xdr:col>6</xdr:col>
      <xdr:colOff>95250</xdr:colOff>
      <xdr:row>30</xdr:row>
      <xdr:rowOff>409575</xdr:rowOff>
    </xdr:to>
    <xdr:sp>
      <xdr:nvSpPr>
        <xdr:cNvPr id="1" name="Right Brace 1"/>
        <xdr:cNvSpPr>
          <a:spLocks/>
        </xdr:cNvSpPr>
      </xdr:nvSpPr>
      <xdr:spPr>
        <a:xfrm>
          <a:off x="3771900" y="9772650"/>
          <a:ext cx="1257300" cy="54102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25</xdr:row>
      <xdr:rowOff>104775</xdr:rowOff>
    </xdr:from>
    <xdr:to>
      <xdr:col>6</xdr:col>
      <xdr:colOff>1276350</xdr:colOff>
      <xdr:row>25</xdr:row>
      <xdr:rowOff>361950</xdr:rowOff>
    </xdr:to>
    <xdr:sp>
      <xdr:nvSpPr>
        <xdr:cNvPr id="2" name="TextBox 2"/>
        <xdr:cNvSpPr txBox="1">
          <a:spLocks noChangeArrowheads="1"/>
        </xdr:cNvSpPr>
      </xdr:nvSpPr>
      <xdr:spPr>
        <a:xfrm>
          <a:off x="5029200" y="12058650"/>
          <a:ext cx="118110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rPr>
            <a:t>Plant Science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81"/>
  <sheetViews>
    <sheetView tabSelected="1" view="pageBreakPreview" zoomScale="80" zoomScaleNormal="85" zoomScaleSheetLayoutView="80" zoomScalePageLayoutView="0" workbookViewId="0" topLeftCell="D1">
      <selection activeCell="K76" sqref="K76:P81"/>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4" customWidth="1"/>
    <col min="9" max="9" width="31.140625" style="3" customWidth="1"/>
    <col min="10" max="10" width="17.28125" style="4" customWidth="1"/>
    <col min="11" max="11" width="18.140625" style="4" customWidth="1"/>
    <col min="12" max="12" width="15.7109375" style="43"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4.28125" style="3" customWidth="1"/>
    <col min="22" max="22" width="20.00390625" style="3" customWidth="1"/>
    <col min="23" max="16384" width="9.140625" style="3" customWidth="1"/>
  </cols>
  <sheetData>
    <row r="1" spans="17:21" ht="27" customHeight="1">
      <c r="Q1" s="15"/>
      <c r="U1" s="12" t="s">
        <v>211</v>
      </c>
    </row>
    <row r="2" ht="34.5" customHeight="1" thickBot="1"/>
    <row r="3" spans="6:21" ht="27" customHeight="1" thickBot="1" thickTop="1">
      <c r="F3" s="93" t="s">
        <v>215</v>
      </c>
      <c r="G3" s="94"/>
      <c r="H3" s="94"/>
      <c r="I3" s="94"/>
      <c r="J3" s="94"/>
      <c r="K3" s="94"/>
      <c r="L3" s="94"/>
      <c r="M3" s="94"/>
      <c r="N3" s="94"/>
      <c r="O3" s="94"/>
      <c r="P3" s="94"/>
      <c r="Q3" s="95"/>
      <c r="R3" s="17"/>
      <c r="S3" s="17"/>
      <c r="T3" s="17"/>
      <c r="U3" s="18"/>
    </row>
    <row r="4" spans="6:21" s="10" customFormat="1" ht="31.5" customHeight="1" thickBot="1" thickTop="1">
      <c r="F4" s="11"/>
      <c r="G4" s="11"/>
      <c r="H4" s="11"/>
      <c r="I4" s="11"/>
      <c r="J4" s="11"/>
      <c r="K4" s="11"/>
      <c r="L4" s="44"/>
      <c r="M4" s="11"/>
      <c r="N4" s="11"/>
      <c r="O4" s="11"/>
      <c r="P4" s="11"/>
      <c r="Q4" s="11"/>
      <c r="R4" s="11"/>
      <c r="S4" s="11"/>
      <c r="T4" s="11"/>
      <c r="U4" s="11"/>
    </row>
    <row r="5" spans="6:17" ht="27" customHeight="1" thickBot="1" thickTop="1">
      <c r="F5" s="13" t="s">
        <v>214</v>
      </c>
      <c r="G5" s="14" t="s">
        <v>105</v>
      </c>
      <c r="L5" s="45" t="s">
        <v>6</v>
      </c>
      <c r="M5" s="96" t="s">
        <v>85</v>
      </c>
      <c r="N5" s="96"/>
      <c r="O5" s="96"/>
      <c r="P5" s="97"/>
      <c r="Q5" s="19"/>
    </row>
    <row r="6" spans="7:20" ht="27" customHeight="1" thickTop="1">
      <c r="G6" s="7"/>
      <c r="H6" s="7"/>
      <c r="I6" s="7"/>
      <c r="J6" s="7"/>
      <c r="K6" s="7"/>
      <c r="L6" s="46"/>
      <c r="M6" s="8"/>
      <c r="N6" s="9"/>
      <c r="O6" s="8"/>
      <c r="P6" s="8"/>
      <c r="Q6" s="8"/>
      <c r="R6" s="8"/>
      <c r="S6" s="8"/>
      <c r="T6" s="8"/>
    </row>
    <row r="7" spans="1:21" ht="27.75" customHeight="1">
      <c r="A7" s="86" t="s">
        <v>4</v>
      </c>
      <c r="B7" s="86" t="s">
        <v>6</v>
      </c>
      <c r="C7" s="20"/>
      <c r="D7" s="87" t="s">
        <v>208</v>
      </c>
      <c r="E7" s="22"/>
      <c r="F7" s="89" t="s">
        <v>0</v>
      </c>
      <c r="G7" s="89" t="s">
        <v>7</v>
      </c>
      <c r="H7" s="89" t="s">
        <v>209</v>
      </c>
      <c r="I7" s="89" t="s">
        <v>5</v>
      </c>
      <c r="J7" s="89" t="s">
        <v>193</v>
      </c>
      <c r="K7" s="89" t="s">
        <v>8</v>
      </c>
      <c r="L7" s="102" t="s">
        <v>212</v>
      </c>
      <c r="M7" s="102"/>
      <c r="N7" s="102"/>
      <c r="O7" s="102" t="s">
        <v>213</v>
      </c>
      <c r="P7" s="102"/>
      <c r="Q7" s="102"/>
      <c r="R7" s="23"/>
      <c r="S7" s="23"/>
      <c r="T7" s="23"/>
      <c r="U7" s="91" t="s">
        <v>3</v>
      </c>
    </row>
    <row r="8" spans="1:22" s="2" customFormat="1" ht="48" thickBot="1">
      <c r="A8" s="86"/>
      <c r="B8" s="86"/>
      <c r="C8" s="21" t="s">
        <v>204</v>
      </c>
      <c r="D8" s="88"/>
      <c r="E8" s="24" t="s">
        <v>200</v>
      </c>
      <c r="F8" s="90"/>
      <c r="G8" s="90"/>
      <c r="H8" s="90"/>
      <c r="I8" s="90"/>
      <c r="J8" s="90"/>
      <c r="K8" s="90"/>
      <c r="L8" s="47" t="s">
        <v>1</v>
      </c>
      <c r="M8" s="25" t="s">
        <v>2</v>
      </c>
      <c r="N8" s="25" t="s">
        <v>199</v>
      </c>
      <c r="O8" s="25" t="s">
        <v>1</v>
      </c>
      <c r="P8" s="25" t="s">
        <v>2</v>
      </c>
      <c r="Q8" s="25" t="s">
        <v>199</v>
      </c>
      <c r="R8" s="25" t="s">
        <v>201</v>
      </c>
      <c r="S8" s="25" t="s">
        <v>202</v>
      </c>
      <c r="T8" s="25" t="s">
        <v>203</v>
      </c>
      <c r="U8" s="92"/>
      <c r="V8" s="1" t="s">
        <v>207</v>
      </c>
    </row>
    <row r="9" spans="1:22" s="27" customFormat="1" ht="49.5" customHeight="1" thickBot="1" thickTop="1">
      <c r="A9" s="35" t="s">
        <v>194</v>
      </c>
      <c r="B9" s="36" t="s">
        <v>85</v>
      </c>
      <c r="C9" s="26" t="s">
        <v>205</v>
      </c>
      <c r="D9" s="28" t="s">
        <v>23</v>
      </c>
      <c r="E9" s="28"/>
      <c r="F9" s="28" t="s">
        <v>86</v>
      </c>
      <c r="G9" s="28" t="s">
        <v>223</v>
      </c>
      <c r="H9" s="37" t="s">
        <v>34</v>
      </c>
      <c r="I9" s="28" t="s">
        <v>87</v>
      </c>
      <c r="J9" s="37" t="s">
        <v>25</v>
      </c>
      <c r="K9" s="37">
        <v>2013</v>
      </c>
      <c r="L9" s="38">
        <v>450000</v>
      </c>
      <c r="M9" s="38"/>
      <c r="N9" s="30">
        <f aca="true" t="shared" si="0" ref="N9:N34">SUM(L9:M9)</f>
        <v>450000</v>
      </c>
      <c r="O9" s="31"/>
      <c r="P9" s="31"/>
      <c r="Q9" s="31"/>
      <c r="R9" s="29">
        <v>450000</v>
      </c>
      <c r="S9" s="29"/>
      <c r="T9" s="32">
        <f aca="true" t="shared" si="1" ref="T9:T34">SUM(R9:S9)</f>
        <v>450000</v>
      </c>
      <c r="U9" s="28" t="s">
        <v>87</v>
      </c>
      <c r="V9" s="39" t="str">
        <f aca="true" t="shared" si="2" ref="V9:V34">IF(T9&gt;N9,"Invalid","OK")</f>
        <v>OK</v>
      </c>
    </row>
    <row r="10" spans="1:22" s="27" customFormat="1" ht="67.5" thickBot="1" thickTop="1">
      <c r="A10" s="35" t="s">
        <v>194</v>
      </c>
      <c r="B10" s="36" t="s">
        <v>85</v>
      </c>
      <c r="C10" s="26" t="s">
        <v>205</v>
      </c>
      <c r="D10" s="28" t="s">
        <v>23</v>
      </c>
      <c r="E10" s="28"/>
      <c r="F10" s="28" t="s">
        <v>206</v>
      </c>
      <c r="G10" s="33" t="s">
        <v>224</v>
      </c>
      <c r="H10" s="37" t="s">
        <v>88</v>
      </c>
      <c r="I10" s="28"/>
      <c r="J10" s="37" t="s">
        <v>25</v>
      </c>
      <c r="K10" s="37" t="s">
        <v>89</v>
      </c>
      <c r="L10" s="38"/>
      <c r="M10" s="38">
        <f>18.5*1000000</f>
        <v>18500000</v>
      </c>
      <c r="N10" s="30">
        <f t="shared" si="0"/>
        <v>18500000</v>
      </c>
      <c r="O10" s="31"/>
      <c r="P10" s="31"/>
      <c r="Q10" s="31"/>
      <c r="R10" s="29"/>
      <c r="S10" s="29">
        <f>18.5*1000000</f>
        <v>18500000</v>
      </c>
      <c r="T10" s="32">
        <f t="shared" si="1"/>
        <v>18500000</v>
      </c>
      <c r="U10" s="28" t="s">
        <v>90</v>
      </c>
      <c r="V10" s="39" t="str">
        <f t="shared" si="2"/>
        <v>OK</v>
      </c>
    </row>
    <row r="11" spans="1:22" s="27" customFormat="1" ht="51" thickBot="1" thickTop="1">
      <c r="A11" s="35" t="s">
        <v>194</v>
      </c>
      <c r="B11" s="36" t="s">
        <v>85</v>
      </c>
      <c r="C11" s="26" t="s">
        <v>205</v>
      </c>
      <c r="D11" s="28" t="s">
        <v>23</v>
      </c>
      <c r="E11" s="28"/>
      <c r="F11" s="28" t="s">
        <v>91</v>
      </c>
      <c r="G11" s="28" t="s">
        <v>92</v>
      </c>
      <c r="H11" s="37" t="s">
        <v>93</v>
      </c>
      <c r="I11" s="28"/>
      <c r="J11" s="37" t="s">
        <v>25</v>
      </c>
      <c r="K11" s="37" t="s">
        <v>94</v>
      </c>
      <c r="L11" s="38"/>
      <c r="M11" s="38">
        <f>3*1000000</f>
        <v>3000000</v>
      </c>
      <c r="N11" s="30">
        <f t="shared" si="0"/>
        <v>3000000</v>
      </c>
      <c r="O11" s="31"/>
      <c r="P11" s="31"/>
      <c r="Q11" s="31"/>
      <c r="R11" s="29">
        <v>25000</v>
      </c>
      <c r="S11" s="29">
        <v>235637.61</v>
      </c>
      <c r="T11" s="32">
        <f t="shared" si="1"/>
        <v>260637.61</v>
      </c>
      <c r="U11" s="28" t="s">
        <v>95</v>
      </c>
      <c r="V11" s="39" t="str">
        <f t="shared" si="2"/>
        <v>OK</v>
      </c>
    </row>
    <row r="12" spans="1:22" s="27" customFormat="1" ht="67.5" thickBot="1" thickTop="1">
      <c r="A12" s="35" t="s">
        <v>194</v>
      </c>
      <c r="B12" s="36" t="s">
        <v>85</v>
      </c>
      <c r="C12" s="26" t="s">
        <v>205</v>
      </c>
      <c r="D12" s="28" t="s">
        <v>23</v>
      </c>
      <c r="E12" s="28"/>
      <c r="F12" s="28" t="s">
        <v>96</v>
      </c>
      <c r="G12" s="28" t="s">
        <v>97</v>
      </c>
      <c r="H12" s="37" t="s">
        <v>47</v>
      </c>
      <c r="I12" s="28"/>
      <c r="J12" s="37" t="s">
        <v>25</v>
      </c>
      <c r="K12" s="37" t="s">
        <v>19</v>
      </c>
      <c r="L12" s="38"/>
      <c r="M12" s="38">
        <f>2.3*1000000</f>
        <v>2300000</v>
      </c>
      <c r="N12" s="30">
        <f t="shared" si="0"/>
        <v>2300000</v>
      </c>
      <c r="O12" s="31"/>
      <c r="P12" s="31"/>
      <c r="Q12" s="31"/>
      <c r="R12" s="29"/>
      <c r="S12" s="29">
        <v>1081883</v>
      </c>
      <c r="T12" s="32">
        <f t="shared" si="1"/>
        <v>1081883</v>
      </c>
      <c r="U12" s="28" t="s">
        <v>90</v>
      </c>
      <c r="V12" s="39" t="str">
        <f t="shared" si="2"/>
        <v>OK</v>
      </c>
    </row>
    <row r="13" spans="1:22" s="27" customFormat="1" ht="67.5" thickBot="1" thickTop="1">
      <c r="A13" s="35" t="s">
        <v>194</v>
      </c>
      <c r="B13" s="36" t="s">
        <v>85</v>
      </c>
      <c r="C13" s="26" t="s">
        <v>205</v>
      </c>
      <c r="D13" s="28" t="s">
        <v>23</v>
      </c>
      <c r="E13" s="28"/>
      <c r="F13" s="28" t="s">
        <v>98</v>
      </c>
      <c r="G13" s="28" t="s">
        <v>99</v>
      </c>
      <c r="H13" s="37" t="s">
        <v>100</v>
      </c>
      <c r="I13" s="28"/>
      <c r="J13" s="37" t="s">
        <v>25</v>
      </c>
      <c r="K13" s="37" t="s">
        <v>17</v>
      </c>
      <c r="L13" s="38"/>
      <c r="M13" s="38">
        <v>2585599</v>
      </c>
      <c r="N13" s="30">
        <f t="shared" si="0"/>
        <v>2585599</v>
      </c>
      <c r="O13" s="31"/>
      <c r="P13" s="31"/>
      <c r="Q13" s="31"/>
      <c r="R13" s="29">
        <v>71602</v>
      </c>
      <c r="S13" s="29"/>
      <c r="T13" s="32">
        <f t="shared" si="1"/>
        <v>71602</v>
      </c>
      <c r="U13" s="28" t="s">
        <v>101</v>
      </c>
      <c r="V13" s="39" t="str">
        <f t="shared" si="2"/>
        <v>OK</v>
      </c>
    </row>
    <row r="14" spans="1:22" s="27" customFormat="1" ht="67.5" thickBot="1" thickTop="1">
      <c r="A14" s="35" t="s">
        <v>194</v>
      </c>
      <c r="B14" s="36" t="s">
        <v>85</v>
      </c>
      <c r="C14" s="26" t="s">
        <v>205</v>
      </c>
      <c r="D14" s="28" t="s">
        <v>23</v>
      </c>
      <c r="E14" s="28"/>
      <c r="F14" s="28" t="s">
        <v>102</v>
      </c>
      <c r="G14" s="28" t="s">
        <v>103</v>
      </c>
      <c r="H14" s="37" t="s">
        <v>93</v>
      </c>
      <c r="I14" s="28"/>
      <c r="J14" s="37" t="s">
        <v>192</v>
      </c>
      <c r="K14" s="37" t="s">
        <v>17</v>
      </c>
      <c r="L14" s="38"/>
      <c r="M14" s="38">
        <v>300000</v>
      </c>
      <c r="N14" s="30">
        <f t="shared" si="0"/>
        <v>300000</v>
      </c>
      <c r="O14" s="31"/>
      <c r="P14" s="31"/>
      <c r="Q14" s="31"/>
      <c r="R14" s="29"/>
      <c r="S14" s="29">
        <v>241704.6</v>
      </c>
      <c r="T14" s="32">
        <f t="shared" si="1"/>
        <v>241704.6</v>
      </c>
      <c r="U14" s="28" t="s">
        <v>104</v>
      </c>
      <c r="V14" s="39" t="str">
        <f t="shared" si="2"/>
        <v>OK</v>
      </c>
    </row>
    <row r="15" spans="1:22" s="27" customFormat="1" ht="49.5" customHeight="1" thickBot="1" thickTop="1">
      <c r="A15" s="35" t="s">
        <v>194</v>
      </c>
      <c r="B15" s="36" t="s">
        <v>85</v>
      </c>
      <c r="C15" s="26" t="s">
        <v>205</v>
      </c>
      <c r="D15" s="28" t="s">
        <v>23</v>
      </c>
      <c r="E15" s="28"/>
      <c r="F15" s="28"/>
      <c r="G15" s="28" t="s">
        <v>105</v>
      </c>
      <c r="H15" s="37" t="s">
        <v>34</v>
      </c>
      <c r="I15" s="28" t="s">
        <v>106</v>
      </c>
      <c r="J15" s="37" t="s">
        <v>25</v>
      </c>
      <c r="K15" s="37"/>
      <c r="L15" s="38"/>
      <c r="M15" s="38">
        <f>1.1*1000000</f>
        <v>1100000</v>
      </c>
      <c r="N15" s="30">
        <f t="shared" si="0"/>
        <v>1100000</v>
      </c>
      <c r="O15" s="31"/>
      <c r="P15" s="31"/>
      <c r="Q15" s="31"/>
      <c r="R15" s="29"/>
      <c r="S15" s="29">
        <v>2325332.04</v>
      </c>
      <c r="T15" s="32">
        <f t="shared" si="1"/>
        <v>2325332.04</v>
      </c>
      <c r="U15" s="28" t="s">
        <v>107</v>
      </c>
      <c r="V15" s="39" t="str">
        <f t="shared" si="2"/>
        <v>Invalid</v>
      </c>
    </row>
    <row r="16" spans="1:22" s="27" customFormat="1" ht="51" thickBot="1" thickTop="1">
      <c r="A16" s="35" t="s">
        <v>194</v>
      </c>
      <c r="B16" s="36" t="s">
        <v>85</v>
      </c>
      <c r="C16" s="26" t="s">
        <v>205</v>
      </c>
      <c r="D16" s="28" t="s">
        <v>31</v>
      </c>
      <c r="E16" s="28"/>
      <c r="F16" s="28" t="s">
        <v>14</v>
      </c>
      <c r="G16" s="28" t="s">
        <v>108</v>
      </c>
      <c r="H16" s="37" t="s">
        <v>34</v>
      </c>
      <c r="I16" s="28" t="s">
        <v>109</v>
      </c>
      <c r="J16" s="37" t="s">
        <v>25</v>
      </c>
      <c r="K16" s="37" t="s">
        <v>18</v>
      </c>
      <c r="L16" s="38">
        <v>1048000</v>
      </c>
      <c r="M16" s="38"/>
      <c r="N16" s="30">
        <f t="shared" si="0"/>
        <v>1048000</v>
      </c>
      <c r="O16" s="31"/>
      <c r="P16" s="31"/>
      <c r="Q16" s="31"/>
      <c r="R16" s="29">
        <v>1000000</v>
      </c>
      <c r="S16" s="29"/>
      <c r="T16" s="32">
        <f t="shared" si="1"/>
        <v>1000000</v>
      </c>
      <c r="U16" s="28" t="s">
        <v>110</v>
      </c>
      <c r="V16" s="39" t="str">
        <f t="shared" si="2"/>
        <v>OK</v>
      </c>
    </row>
    <row r="17" spans="1:22" s="27" customFormat="1" ht="49.5" customHeight="1" thickBot="1" thickTop="1">
      <c r="A17" s="35" t="s">
        <v>194</v>
      </c>
      <c r="B17" s="36" t="s">
        <v>85</v>
      </c>
      <c r="C17" s="26" t="s">
        <v>205</v>
      </c>
      <c r="D17" s="28" t="s">
        <v>31</v>
      </c>
      <c r="E17" s="28"/>
      <c r="F17" s="28" t="s">
        <v>14</v>
      </c>
      <c r="G17" s="28" t="s">
        <v>111</v>
      </c>
      <c r="H17" s="37" t="s">
        <v>47</v>
      </c>
      <c r="I17" s="28" t="s">
        <v>112</v>
      </c>
      <c r="J17" s="37" t="s">
        <v>25</v>
      </c>
      <c r="K17" s="37" t="s">
        <v>19</v>
      </c>
      <c r="L17" s="38">
        <v>1500000</v>
      </c>
      <c r="M17" s="38"/>
      <c r="N17" s="30">
        <f t="shared" si="0"/>
        <v>1500000</v>
      </c>
      <c r="O17" s="31"/>
      <c r="P17" s="31"/>
      <c r="Q17" s="31"/>
      <c r="R17" s="29">
        <v>472832</v>
      </c>
      <c r="S17" s="29"/>
      <c r="T17" s="32">
        <f t="shared" si="1"/>
        <v>472832</v>
      </c>
      <c r="U17" s="28" t="s">
        <v>112</v>
      </c>
      <c r="V17" s="39" t="str">
        <f t="shared" si="2"/>
        <v>OK</v>
      </c>
    </row>
    <row r="18" spans="1:22" s="27" customFormat="1" ht="49.5" customHeight="1" thickBot="1" thickTop="1">
      <c r="A18" s="35" t="s">
        <v>194</v>
      </c>
      <c r="B18" s="36" t="s">
        <v>85</v>
      </c>
      <c r="C18" s="26" t="s">
        <v>205</v>
      </c>
      <c r="D18" s="28" t="s">
        <v>23</v>
      </c>
      <c r="E18" s="28"/>
      <c r="F18" s="28" t="s">
        <v>15</v>
      </c>
      <c r="G18" s="28" t="s">
        <v>113</v>
      </c>
      <c r="H18" s="37" t="s">
        <v>47</v>
      </c>
      <c r="I18" s="28" t="s">
        <v>114</v>
      </c>
      <c r="J18" s="37" t="s">
        <v>25</v>
      </c>
      <c r="K18" s="37" t="s">
        <v>20</v>
      </c>
      <c r="L18" s="38">
        <v>750000</v>
      </c>
      <c r="M18" s="38"/>
      <c r="N18" s="30">
        <f t="shared" si="0"/>
        <v>750000</v>
      </c>
      <c r="O18" s="31"/>
      <c r="P18" s="31"/>
      <c r="Q18" s="31"/>
      <c r="R18" s="29">
        <v>271897</v>
      </c>
      <c r="S18" s="29"/>
      <c r="T18" s="32">
        <f t="shared" si="1"/>
        <v>271897</v>
      </c>
      <c r="U18" s="28" t="s">
        <v>114</v>
      </c>
      <c r="V18" s="39" t="str">
        <f t="shared" si="2"/>
        <v>OK</v>
      </c>
    </row>
    <row r="19" spans="1:22" s="27" customFormat="1" ht="67.5" thickBot="1" thickTop="1">
      <c r="A19" s="35" t="s">
        <v>194</v>
      </c>
      <c r="B19" s="36" t="s">
        <v>85</v>
      </c>
      <c r="C19" s="26" t="s">
        <v>205</v>
      </c>
      <c r="D19" s="28" t="s">
        <v>31</v>
      </c>
      <c r="E19" s="28"/>
      <c r="F19" s="28" t="s">
        <v>14</v>
      </c>
      <c r="G19" s="28" t="s">
        <v>115</v>
      </c>
      <c r="H19" s="37" t="s">
        <v>100</v>
      </c>
      <c r="I19" s="28"/>
      <c r="J19" s="37" t="s">
        <v>25</v>
      </c>
      <c r="K19" s="37" t="s">
        <v>18</v>
      </c>
      <c r="L19" s="38">
        <v>1618394</v>
      </c>
      <c r="M19" s="38"/>
      <c r="N19" s="30">
        <f t="shared" si="0"/>
        <v>1618394</v>
      </c>
      <c r="O19" s="31"/>
      <c r="P19" s="31"/>
      <c r="Q19" s="31"/>
      <c r="R19" s="29">
        <v>400000</v>
      </c>
      <c r="S19" s="29"/>
      <c r="T19" s="32">
        <f t="shared" si="1"/>
        <v>400000</v>
      </c>
      <c r="U19" s="28" t="s">
        <v>101</v>
      </c>
      <c r="V19" s="39" t="str">
        <f t="shared" si="2"/>
        <v>OK</v>
      </c>
    </row>
    <row r="20" spans="1:22" s="27" customFormat="1" ht="67.5" thickBot="1" thickTop="1">
      <c r="A20" s="35" t="s">
        <v>194</v>
      </c>
      <c r="B20" s="36" t="s">
        <v>85</v>
      </c>
      <c r="C20" s="26" t="s">
        <v>205</v>
      </c>
      <c r="D20" s="28" t="s">
        <v>23</v>
      </c>
      <c r="E20" s="28"/>
      <c r="F20" s="28" t="s">
        <v>116</v>
      </c>
      <c r="G20" s="28" t="s">
        <v>117</v>
      </c>
      <c r="H20" s="37" t="s">
        <v>106</v>
      </c>
      <c r="I20" s="28"/>
      <c r="J20" s="37" t="s">
        <v>25</v>
      </c>
      <c r="K20" s="37" t="s">
        <v>12</v>
      </c>
      <c r="L20" s="38"/>
      <c r="M20" s="38">
        <f>1.5*1000000</f>
        <v>1500000</v>
      </c>
      <c r="N20" s="30">
        <f t="shared" si="0"/>
        <v>1500000</v>
      </c>
      <c r="O20" s="31"/>
      <c r="P20" s="31"/>
      <c r="Q20" s="31"/>
      <c r="R20" s="29">
        <f>0.35*1000000</f>
        <v>350000</v>
      </c>
      <c r="S20" s="29"/>
      <c r="T20" s="32">
        <f t="shared" si="1"/>
        <v>350000</v>
      </c>
      <c r="U20" s="28" t="s">
        <v>118</v>
      </c>
      <c r="V20" s="39" t="str">
        <f t="shared" si="2"/>
        <v>OK</v>
      </c>
    </row>
    <row r="21" spans="1:22" s="27" customFormat="1" ht="49.5" customHeight="1" thickBot="1" thickTop="1">
      <c r="A21" s="35" t="s">
        <v>194</v>
      </c>
      <c r="B21" s="36" t="s">
        <v>85</v>
      </c>
      <c r="C21" s="26" t="s">
        <v>205</v>
      </c>
      <c r="D21" s="28" t="s">
        <v>31</v>
      </c>
      <c r="E21" s="28"/>
      <c r="F21" s="28" t="s">
        <v>14</v>
      </c>
      <c r="G21" s="28"/>
      <c r="H21" s="37" t="s">
        <v>47</v>
      </c>
      <c r="I21" s="28" t="s">
        <v>106</v>
      </c>
      <c r="J21" s="37" t="s">
        <v>25</v>
      </c>
      <c r="K21" s="37"/>
      <c r="L21" s="38">
        <v>20000</v>
      </c>
      <c r="M21" s="38"/>
      <c r="N21" s="30">
        <f t="shared" si="0"/>
        <v>20000</v>
      </c>
      <c r="O21" s="31"/>
      <c r="P21" s="31"/>
      <c r="Q21" s="31"/>
      <c r="R21" s="29"/>
      <c r="S21" s="29"/>
      <c r="T21" s="32">
        <f t="shared" si="1"/>
        <v>0</v>
      </c>
      <c r="U21" s="28" t="s">
        <v>119</v>
      </c>
      <c r="V21" s="39" t="str">
        <f t="shared" si="2"/>
        <v>OK</v>
      </c>
    </row>
    <row r="22" spans="1:22" s="27" customFormat="1" ht="49.5" customHeight="1" thickBot="1" thickTop="1">
      <c r="A22" s="35" t="s">
        <v>194</v>
      </c>
      <c r="B22" s="36" t="s">
        <v>85</v>
      </c>
      <c r="C22" s="26" t="s">
        <v>205</v>
      </c>
      <c r="D22" s="28" t="s">
        <v>31</v>
      </c>
      <c r="E22" s="28"/>
      <c r="F22" s="28" t="s">
        <v>13</v>
      </c>
      <c r="G22" s="28"/>
      <c r="H22" s="37" t="s">
        <v>34</v>
      </c>
      <c r="I22" s="28" t="s">
        <v>106</v>
      </c>
      <c r="J22" s="37" t="s">
        <v>25</v>
      </c>
      <c r="K22" s="37"/>
      <c r="L22" s="38">
        <f>1.3*1000000</f>
        <v>1300000</v>
      </c>
      <c r="M22" s="38"/>
      <c r="N22" s="30">
        <f t="shared" si="0"/>
        <v>1300000</v>
      </c>
      <c r="O22" s="31"/>
      <c r="P22" s="31"/>
      <c r="Q22" s="31"/>
      <c r="R22" s="29"/>
      <c r="S22" s="29"/>
      <c r="T22" s="32">
        <f t="shared" si="1"/>
        <v>0</v>
      </c>
      <c r="U22" s="28" t="s">
        <v>120</v>
      </c>
      <c r="V22" s="39" t="str">
        <f t="shared" si="2"/>
        <v>OK</v>
      </c>
    </row>
    <row r="23" spans="1:22" s="27" customFormat="1" ht="49.5" customHeight="1" thickBot="1" thickTop="1">
      <c r="A23" s="35" t="s">
        <v>194</v>
      </c>
      <c r="B23" s="36" t="s">
        <v>85</v>
      </c>
      <c r="C23" s="26" t="s">
        <v>205</v>
      </c>
      <c r="D23" s="28" t="s">
        <v>31</v>
      </c>
      <c r="E23" s="28"/>
      <c r="F23" s="28" t="s">
        <v>14</v>
      </c>
      <c r="G23" s="28" t="s">
        <v>121</v>
      </c>
      <c r="H23" s="37" t="s">
        <v>100</v>
      </c>
      <c r="I23" s="28"/>
      <c r="J23" s="37" t="s">
        <v>25</v>
      </c>
      <c r="K23" s="37" t="s">
        <v>122</v>
      </c>
      <c r="L23" s="38"/>
      <c r="M23" s="38">
        <v>967590</v>
      </c>
      <c r="N23" s="30">
        <f t="shared" si="0"/>
        <v>967590</v>
      </c>
      <c r="O23" s="31"/>
      <c r="P23" s="31"/>
      <c r="Q23" s="31"/>
      <c r="R23" s="29"/>
      <c r="S23" s="29"/>
      <c r="T23" s="32">
        <f t="shared" si="1"/>
        <v>0</v>
      </c>
      <c r="U23" s="28" t="s">
        <v>123</v>
      </c>
      <c r="V23" s="39" t="str">
        <f t="shared" si="2"/>
        <v>OK</v>
      </c>
    </row>
    <row r="24" spans="1:22" s="27" customFormat="1" ht="49.5" customHeight="1" thickBot="1" thickTop="1">
      <c r="A24" s="35" t="s">
        <v>194</v>
      </c>
      <c r="B24" s="36" t="s">
        <v>85</v>
      </c>
      <c r="C24" s="26" t="s">
        <v>205</v>
      </c>
      <c r="D24" s="28" t="s">
        <v>31</v>
      </c>
      <c r="E24" s="28"/>
      <c r="F24" s="28" t="s">
        <v>14</v>
      </c>
      <c r="G24" s="28" t="s">
        <v>124</v>
      </c>
      <c r="H24" s="37" t="s">
        <v>34</v>
      </c>
      <c r="I24" s="28"/>
      <c r="J24" s="37" t="s">
        <v>25</v>
      </c>
      <c r="K24" s="37" t="s">
        <v>19</v>
      </c>
      <c r="L24" s="38"/>
      <c r="M24" s="38">
        <v>3548724</v>
      </c>
      <c r="N24" s="30">
        <f t="shared" si="0"/>
        <v>3548724</v>
      </c>
      <c r="O24" s="31"/>
      <c r="P24" s="31"/>
      <c r="Q24" s="31"/>
      <c r="R24" s="29"/>
      <c r="S24" s="29"/>
      <c r="T24" s="32">
        <f t="shared" si="1"/>
        <v>0</v>
      </c>
      <c r="U24" s="28" t="s">
        <v>125</v>
      </c>
      <c r="V24" s="39" t="str">
        <f t="shared" si="2"/>
        <v>OK</v>
      </c>
    </row>
    <row r="25" spans="1:22" s="27" customFormat="1" ht="49.5" customHeight="1" thickBot="1" thickTop="1">
      <c r="A25" s="35" t="s">
        <v>194</v>
      </c>
      <c r="B25" s="36" t="s">
        <v>85</v>
      </c>
      <c r="C25" s="26" t="s">
        <v>205</v>
      </c>
      <c r="D25" s="28" t="s">
        <v>31</v>
      </c>
      <c r="E25" s="28"/>
      <c r="F25" s="28" t="s">
        <v>13</v>
      </c>
      <c r="G25" s="28" t="s">
        <v>126</v>
      </c>
      <c r="H25" s="37" t="s">
        <v>34</v>
      </c>
      <c r="I25" s="28"/>
      <c r="J25" s="37" t="s">
        <v>25</v>
      </c>
      <c r="K25" s="37" t="s">
        <v>18</v>
      </c>
      <c r="L25" s="38"/>
      <c r="M25" s="38">
        <v>3995619</v>
      </c>
      <c r="N25" s="30">
        <f t="shared" si="0"/>
        <v>3995619</v>
      </c>
      <c r="O25" s="31"/>
      <c r="P25" s="31"/>
      <c r="Q25" s="31"/>
      <c r="R25" s="29"/>
      <c r="S25" s="29">
        <v>170000</v>
      </c>
      <c r="T25" s="32">
        <f t="shared" si="1"/>
        <v>170000</v>
      </c>
      <c r="U25" s="28" t="s">
        <v>127</v>
      </c>
      <c r="V25" s="39" t="str">
        <f t="shared" si="2"/>
        <v>OK</v>
      </c>
    </row>
    <row r="26" spans="1:22" s="27" customFormat="1" ht="49.5" customHeight="1" thickBot="1" thickTop="1">
      <c r="A26" s="35" t="s">
        <v>194</v>
      </c>
      <c r="B26" s="36" t="s">
        <v>85</v>
      </c>
      <c r="C26" s="40" t="s">
        <v>35</v>
      </c>
      <c r="D26" s="28" t="s">
        <v>35</v>
      </c>
      <c r="E26" s="28"/>
      <c r="F26" s="28" t="s">
        <v>128</v>
      </c>
      <c r="G26" s="28" t="s">
        <v>129</v>
      </c>
      <c r="H26" s="37" t="s">
        <v>34</v>
      </c>
      <c r="I26" s="28" t="s">
        <v>130</v>
      </c>
      <c r="J26" s="37" t="s">
        <v>25</v>
      </c>
      <c r="K26" s="37">
        <v>2013</v>
      </c>
      <c r="L26" s="48">
        <v>206055.67</v>
      </c>
      <c r="M26" s="38"/>
      <c r="N26" s="30">
        <f t="shared" si="0"/>
        <v>206055.67</v>
      </c>
      <c r="O26" s="31"/>
      <c r="P26" s="31"/>
      <c r="Q26" s="31"/>
      <c r="R26" s="41">
        <v>206055.67</v>
      </c>
      <c r="S26" s="29"/>
      <c r="T26" s="32">
        <f t="shared" si="1"/>
        <v>206055.67</v>
      </c>
      <c r="U26" s="28" t="s">
        <v>130</v>
      </c>
      <c r="V26" s="39" t="str">
        <f t="shared" si="2"/>
        <v>OK</v>
      </c>
    </row>
    <row r="27" spans="1:22" s="27" customFormat="1" ht="49.5" customHeight="1" thickBot="1" thickTop="1">
      <c r="A27" s="35" t="s">
        <v>194</v>
      </c>
      <c r="B27" s="36" t="s">
        <v>85</v>
      </c>
      <c r="C27" s="40" t="s">
        <v>35</v>
      </c>
      <c r="D27" s="28" t="s">
        <v>35</v>
      </c>
      <c r="E27" s="28"/>
      <c r="F27" s="28" t="s">
        <v>128</v>
      </c>
      <c r="G27" s="28" t="s">
        <v>131</v>
      </c>
      <c r="H27" s="37" t="s">
        <v>34</v>
      </c>
      <c r="I27" s="28" t="s">
        <v>130</v>
      </c>
      <c r="J27" s="37" t="s">
        <v>25</v>
      </c>
      <c r="K27" s="37">
        <v>2013</v>
      </c>
      <c r="L27" s="48">
        <v>123633.4</v>
      </c>
      <c r="M27" s="38"/>
      <c r="N27" s="30">
        <f t="shared" si="0"/>
        <v>123633.4</v>
      </c>
      <c r="O27" s="31"/>
      <c r="P27" s="31"/>
      <c r="Q27" s="31"/>
      <c r="R27" s="41">
        <v>123633.4</v>
      </c>
      <c r="S27" s="29"/>
      <c r="T27" s="32">
        <f t="shared" si="1"/>
        <v>123633.4</v>
      </c>
      <c r="U27" s="28" t="s">
        <v>130</v>
      </c>
      <c r="V27" s="39" t="str">
        <f t="shared" si="2"/>
        <v>OK</v>
      </c>
    </row>
    <row r="28" spans="1:22" s="27" customFormat="1" ht="67.5" thickBot="1" thickTop="1">
      <c r="A28" s="35" t="s">
        <v>194</v>
      </c>
      <c r="B28" s="36" t="s">
        <v>85</v>
      </c>
      <c r="C28" s="40" t="s">
        <v>35</v>
      </c>
      <c r="D28" s="28" t="s">
        <v>35</v>
      </c>
      <c r="E28" s="28"/>
      <c r="F28" s="28"/>
      <c r="G28" s="28" t="s">
        <v>132</v>
      </c>
      <c r="H28" s="37" t="s">
        <v>47</v>
      </c>
      <c r="I28" s="28" t="s">
        <v>133</v>
      </c>
      <c r="J28" s="37"/>
      <c r="K28" s="37"/>
      <c r="L28" s="38"/>
      <c r="M28" s="38">
        <v>215000</v>
      </c>
      <c r="N28" s="30">
        <f t="shared" si="0"/>
        <v>215000</v>
      </c>
      <c r="O28" s="31"/>
      <c r="P28" s="31"/>
      <c r="Q28" s="31"/>
      <c r="R28" s="29"/>
      <c r="S28" s="29"/>
      <c r="T28" s="32">
        <f t="shared" si="1"/>
        <v>0</v>
      </c>
      <c r="U28" s="28"/>
      <c r="V28" s="39" t="str">
        <f t="shared" si="2"/>
        <v>OK</v>
      </c>
    </row>
    <row r="29" spans="1:22" s="27" customFormat="1" ht="100.5" thickBot="1" thickTop="1">
      <c r="A29" s="35" t="s">
        <v>194</v>
      </c>
      <c r="B29" s="36" t="s">
        <v>85</v>
      </c>
      <c r="C29" s="40" t="s">
        <v>35</v>
      </c>
      <c r="D29" s="28" t="s">
        <v>35</v>
      </c>
      <c r="E29" s="28"/>
      <c r="F29" s="28"/>
      <c r="G29" s="34" t="s">
        <v>134</v>
      </c>
      <c r="H29" s="37" t="s">
        <v>93</v>
      </c>
      <c r="I29" s="28"/>
      <c r="J29" s="37"/>
      <c r="K29" s="37" t="s">
        <v>9</v>
      </c>
      <c r="L29" s="38"/>
      <c r="M29" s="38">
        <f>0.89*1000000</f>
        <v>890000</v>
      </c>
      <c r="N29" s="30">
        <f t="shared" si="0"/>
        <v>890000</v>
      </c>
      <c r="O29" s="31"/>
      <c r="P29" s="31"/>
      <c r="Q29" s="31"/>
      <c r="R29" s="29"/>
      <c r="S29" s="29"/>
      <c r="T29" s="32">
        <f t="shared" si="1"/>
        <v>0</v>
      </c>
      <c r="U29" s="28" t="s">
        <v>135</v>
      </c>
      <c r="V29" s="39" t="str">
        <f t="shared" si="2"/>
        <v>OK</v>
      </c>
    </row>
    <row r="30" spans="1:22" s="27" customFormat="1" ht="49.5" customHeight="1" thickBot="1" thickTop="1">
      <c r="A30" s="35" t="s">
        <v>194</v>
      </c>
      <c r="B30" s="36" t="s">
        <v>85</v>
      </c>
      <c r="C30" s="40" t="s">
        <v>35</v>
      </c>
      <c r="D30" s="28" t="s">
        <v>35</v>
      </c>
      <c r="E30" s="28"/>
      <c r="F30" s="28" t="s">
        <v>136</v>
      </c>
      <c r="G30" s="34" t="s">
        <v>137</v>
      </c>
      <c r="H30" s="37" t="s">
        <v>47</v>
      </c>
      <c r="I30" s="28" t="s">
        <v>138</v>
      </c>
      <c r="J30" s="37" t="s">
        <v>25</v>
      </c>
      <c r="K30" s="37" t="s">
        <v>10</v>
      </c>
      <c r="L30" s="38">
        <v>500000</v>
      </c>
      <c r="M30" s="38"/>
      <c r="N30" s="30">
        <f t="shared" si="0"/>
        <v>500000</v>
      </c>
      <c r="O30" s="31"/>
      <c r="P30" s="31"/>
      <c r="Q30" s="31"/>
      <c r="R30" s="29">
        <v>500000</v>
      </c>
      <c r="S30" s="29"/>
      <c r="T30" s="32">
        <f t="shared" si="1"/>
        <v>500000</v>
      </c>
      <c r="U30" s="28" t="s">
        <v>135</v>
      </c>
      <c r="V30" s="39" t="str">
        <f t="shared" si="2"/>
        <v>OK</v>
      </c>
    </row>
    <row r="31" spans="1:22" s="27" customFormat="1" ht="49.5" customHeight="1" thickBot="1" thickTop="1">
      <c r="A31" s="35" t="s">
        <v>194</v>
      </c>
      <c r="B31" s="36" t="s">
        <v>85</v>
      </c>
      <c r="C31" s="26" t="s">
        <v>205</v>
      </c>
      <c r="D31" s="28" t="s">
        <v>139</v>
      </c>
      <c r="E31" s="28"/>
      <c r="F31" s="28" t="s">
        <v>140</v>
      </c>
      <c r="G31" s="28" t="s">
        <v>225</v>
      </c>
      <c r="H31" s="37" t="s">
        <v>100</v>
      </c>
      <c r="I31" s="28" t="s">
        <v>141</v>
      </c>
      <c r="J31" s="37" t="s">
        <v>25</v>
      </c>
      <c r="K31" s="37">
        <v>2013</v>
      </c>
      <c r="L31" s="38"/>
      <c r="M31" s="38">
        <v>960000</v>
      </c>
      <c r="N31" s="30">
        <f t="shared" si="0"/>
        <v>960000</v>
      </c>
      <c r="O31" s="31"/>
      <c r="P31" s="31"/>
      <c r="Q31" s="31"/>
      <c r="R31" s="29"/>
      <c r="S31" s="29">
        <v>219600</v>
      </c>
      <c r="T31" s="32">
        <f t="shared" si="1"/>
        <v>219600</v>
      </c>
      <c r="U31" s="28" t="s">
        <v>142</v>
      </c>
      <c r="V31" s="39" t="str">
        <f t="shared" si="2"/>
        <v>OK</v>
      </c>
    </row>
    <row r="32" spans="1:22" s="27" customFormat="1" ht="49.5" customHeight="1" thickBot="1" thickTop="1">
      <c r="A32" s="35" t="s">
        <v>194</v>
      </c>
      <c r="B32" s="36" t="s">
        <v>85</v>
      </c>
      <c r="C32" s="26" t="s">
        <v>205</v>
      </c>
      <c r="D32" s="28" t="s">
        <v>139</v>
      </c>
      <c r="E32" s="28"/>
      <c r="F32" s="28" t="s">
        <v>143</v>
      </c>
      <c r="G32" s="28" t="s">
        <v>144</v>
      </c>
      <c r="H32" s="37" t="s">
        <v>100</v>
      </c>
      <c r="I32" s="28" t="s">
        <v>141</v>
      </c>
      <c r="J32" s="37" t="s">
        <v>25</v>
      </c>
      <c r="K32" s="37">
        <v>2013</v>
      </c>
      <c r="L32" s="38"/>
      <c r="M32" s="38">
        <v>2083400</v>
      </c>
      <c r="N32" s="30">
        <f t="shared" si="0"/>
        <v>2083400</v>
      </c>
      <c r="O32" s="31"/>
      <c r="P32" s="31"/>
      <c r="Q32" s="31"/>
      <c r="R32" s="29"/>
      <c r="S32" s="29">
        <v>1680528.39</v>
      </c>
      <c r="T32" s="32">
        <f t="shared" si="1"/>
        <v>1680528.39</v>
      </c>
      <c r="U32" s="28" t="s">
        <v>142</v>
      </c>
      <c r="V32" s="39" t="str">
        <f t="shared" si="2"/>
        <v>OK</v>
      </c>
    </row>
    <row r="33" spans="1:22" s="27" customFormat="1" ht="49.5" customHeight="1" thickBot="1" thickTop="1">
      <c r="A33" s="35" t="s">
        <v>194</v>
      </c>
      <c r="B33" s="36" t="s">
        <v>85</v>
      </c>
      <c r="C33" s="26" t="s">
        <v>205</v>
      </c>
      <c r="D33" s="28" t="s">
        <v>139</v>
      </c>
      <c r="E33" s="28"/>
      <c r="F33" s="28"/>
      <c r="G33" s="34" t="s">
        <v>145</v>
      </c>
      <c r="H33" s="37"/>
      <c r="I33" s="28"/>
      <c r="J33" s="37"/>
      <c r="K33" s="37"/>
      <c r="L33" s="38"/>
      <c r="M33" s="38">
        <v>799912.81</v>
      </c>
      <c r="N33" s="30">
        <f t="shared" si="0"/>
        <v>799912.81</v>
      </c>
      <c r="O33" s="31"/>
      <c r="P33" s="31"/>
      <c r="Q33" s="31"/>
      <c r="R33" s="29"/>
      <c r="S33" s="29"/>
      <c r="T33" s="32">
        <f t="shared" si="1"/>
        <v>0</v>
      </c>
      <c r="U33" s="28"/>
      <c r="V33" s="39" t="str">
        <f t="shared" si="2"/>
        <v>OK</v>
      </c>
    </row>
    <row r="34" spans="1:22" s="27" customFormat="1" ht="49.5" customHeight="1" thickBot="1" thickTop="1">
      <c r="A34" s="35" t="s">
        <v>194</v>
      </c>
      <c r="B34" s="36" t="s">
        <v>85</v>
      </c>
      <c r="C34" s="26" t="s">
        <v>205</v>
      </c>
      <c r="D34" s="28" t="s">
        <v>139</v>
      </c>
      <c r="E34" s="28"/>
      <c r="F34" s="28"/>
      <c r="G34" s="34" t="s">
        <v>146</v>
      </c>
      <c r="H34" s="37"/>
      <c r="I34" s="28"/>
      <c r="J34" s="37"/>
      <c r="K34" s="37"/>
      <c r="L34" s="38"/>
      <c r="M34" s="38">
        <v>352369.47</v>
      </c>
      <c r="N34" s="30">
        <f t="shared" si="0"/>
        <v>352369.47</v>
      </c>
      <c r="O34" s="31"/>
      <c r="P34" s="31"/>
      <c r="Q34" s="31"/>
      <c r="R34" s="29"/>
      <c r="S34" s="29"/>
      <c r="T34" s="32">
        <f t="shared" si="1"/>
        <v>0</v>
      </c>
      <c r="U34" s="28"/>
      <c r="V34" s="39" t="str">
        <f t="shared" si="2"/>
        <v>OK</v>
      </c>
    </row>
    <row r="35" ht="27" customHeight="1" thickTop="1"/>
    <row r="37" spans="6:7" ht="27" customHeight="1">
      <c r="F37" s="75" t="s">
        <v>226</v>
      </c>
      <c r="G37" s="76" t="s">
        <v>233</v>
      </c>
    </row>
    <row r="76" spans="11:16" ht="27" customHeight="1">
      <c r="K76" s="60" t="s">
        <v>227</v>
      </c>
      <c r="L76" s="61"/>
      <c r="M76" s="6"/>
      <c r="N76" s="5"/>
      <c r="O76" s="49"/>
      <c r="P76" s="51"/>
    </row>
    <row r="77" spans="11:16" ht="27" customHeight="1">
      <c r="K77" s="62" t="s">
        <v>228</v>
      </c>
      <c r="L77" s="63"/>
      <c r="M77" s="72"/>
      <c r="N77" s="66"/>
      <c r="O77" s="52"/>
      <c r="P77" s="67"/>
    </row>
    <row r="78" spans="11:16" ht="27" customHeight="1">
      <c r="K78" s="84" t="s">
        <v>229</v>
      </c>
      <c r="L78" s="85"/>
      <c r="M78" s="73"/>
      <c r="N78" s="68"/>
      <c r="O78" s="55"/>
      <c r="P78" s="69"/>
    </row>
    <row r="79" spans="11:16" ht="27" customHeight="1">
      <c r="K79" s="84" t="s">
        <v>230</v>
      </c>
      <c r="L79" s="85"/>
      <c r="M79" s="73"/>
      <c r="N79" s="68"/>
      <c r="O79" s="55"/>
      <c r="P79" s="69"/>
    </row>
    <row r="80" spans="11:16" ht="27" customHeight="1">
      <c r="K80" s="98" t="s">
        <v>231</v>
      </c>
      <c r="L80" s="99"/>
      <c r="M80" s="73"/>
      <c r="N80" s="68"/>
      <c r="O80" s="55"/>
      <c r="P80" s="69"/>
    </row>
    <row r="81" spans="11:16" ht="27" customHeight="1">
      <c r="K81" s="100" t="s">
        <v>232</v>
      </c>
      <c r="L81" s="101"/>
      <c r="M81" s="74"/>
      <c r="N81" s="70"/>
      <c r="O81" s="57"/>
      <c r="P81" s="71"/>
    </row>
  </sheetData>
  <sheetProtection/>
  <mergeCells count="16">
    <mergeCell ref="K80:L80"/>
    <mergeCell ref="K81:L81"/>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0" header="0" footer="0"/>
  <pageSetup horizontalDpi="600" verticalDpi="600" orientation="landscape" paperSize="8" scale="63" r:id="rId2"/>
  <rowBreaks count="1" manualBreakCount="1">
    <brk id="24" max="20" man="1"/>
  </rowBreaks>
  <drawing r:id="rId1"/>
</worksheet>
</file>

<file path=xl/worksheets/sheet2.xml><?xml version="1.0" encoding="utf-8"?>
<worksheet xmlns="http://schemas.openxmlformats.org/spreadsheetml/2006/main" xmlns:r="http://schemas.openxmlformats.org/officeDocument/2006/relationships">
  <dimension ref="A1:V77"/>
  <sheetViews>
    <sheetView view="pageBreakPreview" zoomScale="80" zoomScaleNormal="85" zoomScaleSheetLayoutView="80" zoomScalePageLayoutView="0" workbookViewId="0" topLeftCell="D10">
      <selection activeCell="G54" sqref="G54"/>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2.28125" style="3" customWidth="1"/>
    <col min="8" max="8" width="10.7109375" style="3" customWidth="1"/>
    <col min="9" max="9" width="31.140625" style="3" customWidth="1"/>
    <col min="10" max="10" width="17.28125" style="3" customWidth="1"/>
    <col min="11" max="11" width="19.57421875" style="4" customWidth="1"/>
    <col min="12" max="12" width="17.00390625" style="43"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211</v>
      </c>
    </row>
    <row r="2" ht="34.5" customHeight="1" thickBot="1"/>
    <row r="3" spans="6:21" ht="27" customHeight="1" thickBot="1" thickTop="1">
      <c r="F3" s="93" t="s">
        <v>215</v>
      </c>
      <c r="G3" s="94"/>
      <c r="H3" s="94"/>
      <c r="I3" s="94"/>
      <c r="J3" s="94"/>
      <c r="K3" s="94"/>
      <c r="L3" s="94"/>
      <c r="M3" s="94"/>
      <c r="N3" s="94"/>
      <c r="O3" s="94"/>
      <c r="P3" s="94"/>
      <c r="Q3" s="95"/>
      <c r="R3" s="17"/>
      <c r="S3" s="17"/>
      <c r="T3" s="17"/>
      <c r="U3" s="18"/>
    </row>
    <row r="4" spans="6:21" s="10" customFormat="1" ht="34.5" customHeight="1" thickBot="1" thickTop="1">
      <c r="F4" s="11"/>
      <c r="G4" s="11"/>
      <c r="H4" s="11"/>
      <c r="I4" s="11"/>
      <c r="J4" s="11"/>
      <c r="K4" s="11"/>
      <c r="L4" s="44"/>
      <c r="M4" s="11"/>
      <c r="N4" s="11"/>
      <c r="O4" s="11"/>
      <c r="P4" s="11"/>
      <c r="Q4" s="11"/>
      <c r="R4" s="11"/>
      <c r="S4" s="11"/>
      <c r="T4" s="11"/>
      <c r="U4" s="11"/>
    </row>
    <row r="5" spans="6:17" ht="27" customHeight="1" thickBot="1" thickTop="1">
      <c r="F5" s="13" t="s">
        <v>214</v>
      </c>
      <c r="G5" s="14" t="s">
        <v>105</v>
      </c>
      <c r="L5" s="45" t="s">
        <v>6</v>
      </c>
      <c r="M5" s="96" t="s">
        <v>46</v>
      </c>
      <c r="N5" s="96"/>
      <c r="O5" s="96"/>
      <c r="P5" s="97"/>
      <c r="Q5" s="19"/>
    </row>
    <row r="6" spans="7:20" ht="36.75" customHeight="1" thickTop="1">
      <c r="G6" s="7"/>
      <c r="H6" s="7"/>
      <c r="I6" s="7"/>
      <c r="J6" s="7"/>
      <c r="K6" s="7"/>
      <c r="L6" s="46"/>
      <c r="M6" s="8"/>
      <c r="N6" s="9"/>
      <c r="O6" s="8"/>
      <c r="P6" s="8"/>
      <c r="Q6" s="8"/>
      <c r="R6" s="8"/>
      <c r="S6" s="8"/>
      <c r="T6" s="8"/>
    </row>
    <row r="7" spans="1:21" ht="27.75" customHeight="1">
      <c r="A7" s="86" t="s">
        <v>4</v>
      </c>
      <c r="B7" s="86" t="s">
        <v>6</v>
      </c>
      <c r="C7" s="20"/>
      <c r="D7" s="87" t="s">
        <v>208</v>
      </c>
      <c r="E7" s="22"/>
      <c r="F7" s="89" t="s">
        <v>0</v>
      </c>
      <c r="G7" s="89" t="s">
        <v>7</v>
      </c>
      <c r="H7" s="89" t="s">
        <v>209</v>
      </c>
      <c r="I7" s="89" t="s">
        <v>5</v>
      </c>
      <c r="J7" s="89" t="s">
        <v>193</v>
      </c>
      <c r="K7" s="89" t="s">
        <v>8</v>
      </c>
      <c r="L7" s="102" t="s">
        <v>212</v>
      </c>
      <c r="M7" s="102"/>
      <c r="N7" s="102"/>
      <c r="O7" s="102" t="s">
        <v>213</v>
      </c>
      <c r="P7" s="102"/>
      <c r="Q7" s="102"/>
      <c r="R7" s="23"/>
      <c r="S7" s="23"/>
      <c r="T7" s="23"/>
      <c r="U7" s="91" t="s">
        <v>3</v>
      </c>
    </row>
    <row r="8" spans="1:22" s="2" customFormat="1" ht="48" thickBot="1">
      <c r="A8" s="86"/>
      <c r="B8" s="86"/>
      <c r="C8" s="21" t="s">
        <v>204</v>
      </c>
      <c r="D8" s="88"/>
      <c r="E8" s="24" t="s">
        <v>200</v>
      </c>
      <c r="F8" s="90"/>
      <c r="G8" s="90"/>
      <c r="H8" s="90"/>
      <c r="I8" s="90"/>
      <c r="J8" s="90"/>
      <c r="K8" s="90"/>
      <c r="L8" s="47" t="s">
        <v>1</v>
      </c>
      <c r="M8" s="25" t="s">
        <v>2</v>
      </c>
      <c r="N8" s="25" t="s">
        <v>199</v>
      </c>
      <c r="O8" s="25" t="s">
        <v>1</v>
      </c>
      <c r="P8" s="25" t="s">
        <v>2</v>
      </c>
      <c r="Q8" s="25" t="s">
        <v>199</v>
      </c>
      <c r="R8" s="25" t="s">
        <v>201</v>
      </c>
      <c r="S8" s="25" t="s">
        <v>202</v>
      </c>
      <c r="T8" s="25" t="s">
        <v>203</v>
      </c>
      <c r="U8" s="92"/>
      <c r="V8" s="1" t="s">
        <v>207</v>
      </c>
    </row>
    <row r="9" spans="1:22" s="27" customFormat="1" ht="34.5" thickBot="1" thickTop="1">
      <c r="A9" s="35" t="s">
        <v>194</v>
      </c>
      <c r="B9" s="36" t="s">
        <v>46</v>
      </c>
      <c r="C9" s="26" t="s">
        <v>205</v>
      </c>
      <c r="D9" s="28" t="s">
        <v>23</v>
      </c>
      <c r="E9" s="28"/>
      <c r="F9" s="28" t="s">
        <v>216</v>
      </c>
      <c r="G9" s="28"/>
      <c r="H9" s="28" t="s">
        <v>47</v>
      </c>
      <c r="I9" s="28" t="s">
        <v>48</v>
      </c>
      <c r="J9" s="28" t="s">
        <v>25</v>
      </c>
      <c r="K9" s="37" t="s">
        <v>11</v>
      </c>
      <c r="L9" s="38">
        <f>1.8*1000000</f>
        <v>1800000</v>
      </c>
      <c r="M9" s="38">
        <f>1.2*1000000</f>
        <v>1200000</v>
      </c>
      <c r="N9" s="30">
        <f aca="true" t="shared" si="0" ref="N9:N31">SUM(L9:M9)</f>
        <v>3000000</v>
      </c>
      <c r="O9" s="31"/>
      <c r="P9" s="31"/>
      <c r="Q9" s="31"/>
      <c r="R9" s="29">
        <v>2167369</v>
      </c>
      <c r="S9" s="29"/>
      <c r="T9" s="32">
        <f aca="true" t="shared" si="1" ref="T9:T31">SUM(R9:S9)</f>
        <v>2167369</v>
      </c>
      <c r="U9" s="28" t="s">
        <v>49</v>
      </c>
      <c r="V9" s="39" t="str">
        <f aca="true" t="shared" si="2" ref="V9:V31">IF(T9&gt;N9,"Invalid","OK")</f>
        <v>OK</v>
      </c>
    </row>
    <row r="10" spans="1:22" s="27" customFormat="1" ht="51" thickBot="1" thickTop="1">
      <c r="A10" s="35" t="s">
        <v>194</v>
      </c>
      <c r="B10" s="36" t="s">
        <v>46</v>
      </c>
      <c r="C10" s="26" t="s">
        <v>205</v>
      </c>
      <c r="D10" s="28" t="s">
        <v>23</v>
      </c>
      <c r="E10" s="28"/>
      <c r="F10" s="28" t="s">
        <v>217</v>
      </c>
      <c r="G10" s="28" t="s">
        <v>50</v>
      </c>
      <c r="H10" s="28"/>
      <c r="I10" s="28"/>
      <c r="J10" s="28" t="s">
        <v>25</v>
      </c>
      <c r="K10" s="37" t="s">
        <v>16</v>
      </c>
      <c r="L10" s="38"/>
      <c r="M10" s="38">
        <v>2985000</v>
      </c>
      <c r="N10" s="30">
        <f t="shared" si="0"/>
        <v>2985000</v>
      </c>
      <c r="O10" s="31"/>
      <c r="P10" s="31"/>
      <c r="Q10" s="31"/>
      <c r="R10" s="29">
        <v>960504</v>
      </c>
      <c r="S10" s="29"/>
      <c r="T10" s="32">
        <f t="shared" si="1"/>
        <v>960504</v>
      </c>
      <c r="U10" s="28" t="s">
        <v>51</v>
      </c>
      <c r="V10" s="39" t="str">
        <f t="shared" si="2"/>
        <v>OK</v>
      </c>
    </row>
    <row r="11" spans="1:22" s="27" customFormat="1" ht="84" thickBot="1" thickTop="1">
      <c r="A11" s="35" t="s">
        <v>194</v>
      </c>
      <c r="B11" s="36" t="s">
        <v>46</v>
      </c>
      <c r="C11" s="26" t="s">
        <v>205</v>
      </c>
      <c r="D11" s="28" t="s">
        <v>23</v>
      </c>
      <c r="E11" s="28"/>
      <c r="F11" s="28" t="s">
        <v>218</v>
      </c>
      <c r="G11" s="28" t="s">
        <v>52</v>
      </c>
      <c r="H11" s="28"/>
      <c r="I11" s="28"/>
      <c r="J11" s="28" t="s">
        <v>25</v>
      </c>
      <c r="K11" s="37"/>
      <c r="L11" s="38"/>
      <c r="M11" s="38">
        <v>3390000</v>
      </c>
      <c r="N11" s="30">
        <f t="shared" si="0"/>
        <v>3390000</v>
      </c>
      <c r="O11" s="31"/>
      <c r="P11" s="31"/>
      <c r="Q11" s="31"/>
      <c r="R11" s="29"/>
      <c r="S11" s="29"/>
      <c r="T11" s="32">
        <f t="shared" si="1"/>
        <v>0</v>
      </c>
      <c r="U11" s="28" t="s">
        <v>53</v>
      </c>
      <c r="V11" s="39" t="str">
        <f t="shared" si="2"/>
        <v>OK</v>
      </c>
    </row>
    <row r="12" spans="1:22" s="27" customFormat="1" ht="49.5" customHeight="1" thickBot="1" thickTop="1">
      <c r="A12" s="35" t="s">
        <v>194</v>
      </c>
      <c r="B12" s="36" t="s">
        <v>46</v>
      </c>
      <c r="C12" s="26" t="s">
        <v>205</v>
      </c>
      <c r="D12" s="28" t="s">
        <v>31</v>
      </c>
      <c r="E12" s="28"/>
      <c r="F12" s="28" t="s">
        <v>54</v>
      </c>
      <c r="G12" s="28"/>
      <c r="H12" s="28"/>
      <c r="I12" s="28"/>
      <c r="J12" s="28"/>
      <c r="K12" s="37"/>
      <c r="L12" s="38">
        <v>3500000</v>
      </c>
      <c r="M12" s="38"/>
      <c r="N12" s="30">
        <f t="shared" si="0"/>
        <v>3500000</v>
      </c>
      <c r="O12" s="31"/>
      <c r="P12" s="31"/>
      <c r="Q12" s="31"/>
      <c r="R12" s="29"/>
      <c r="S12" s="29"/>
      <c r="T12" s="32">
        <f t="shared" si="1"/>
        <v>0</v>
      </c>
      <c r="U12" s="28" t="s">
        <v>55</v>
      </c>
      <c r="V12" s="39" t="str">
        <f t="shared" si="2"/>
        <v>OK</v>
      </c>
    </row>
    <row r="13" spans="1:22" s="27" customFormat="1" ht="49.5" customHeight="1" thickBot="1" thickTop="1">
      <c r="A13" s="35" t="s">
        <v>194</v>
      </c>
      <c r="B13" s="36" t="s">
        <v>46</v>
      </c>
      <c r="C13" s="26" t="s">
        <v>205</v>
      </c>
      <c r="D13" s="28" t="s">
        <v>31</v>
      </c>
      <c r="E13" s="28"/>
      <c r="F13" s="28" t="s">
        <v>56</v>
      </c>
      <c r="G13" s="28"/>
      <c r="H13" s="28"/>
      <c r="I13" s="28"/>
      <c r="J13" s="28"/>
      <c r="K13" s="37"/>
      <c r="L13" s="38">
        <v>1130000</v>
      </c>
      <c r="M13" s="38"/>
      <c r="N13" s="30">
        <f t="shared" si="0"/>
        <v>1130000</v>
      </c>
      <c r="O13" s="31"/>
      <c r="P13" s="31"/>
      <c r="Q13" s="31"/>
      <c r="R13" s="29"/>
      <c r="S13" s="29"/>
      <c r="T13" s="32">
        <f t="shared" si="1"/>
        <v>0</v>
      </c>
      <c r="U13" s="28" t="s">
        <v>57</v>
      </c>
      <c r="V13" s="39" t="str">
        <f t="shared" si="2"/>
        <v>OK</v>
      </c>
    </row>
    <row r="14" spans="1:22" s="27" customFormat="1" ht="49.5" customHeight="1" thickBot="1" thickTop="1">
      <c r="A14" s="35" t="s">
        <v>194</v>
      </c>
      <c r="B14" s="36" t="s">
        <v>46</v>
      </c>
      <c r="C14" s="26" t="s">
        <v>205</v>
      </c>
      <c r="D14" s="28" t="s">
        <v>31</v>
      </c>
      <c r="E14" s="28"/>
      <c r="F14" s="28" t="s">
        <v>58</v>
      </c>
      <c r="G14" s="28"/>
      <c r="H14" s="28"/>
      <c r="I14" s="28"/>
      <c r="J14" s="28"/>
      <c r="K14" s="37"/>
      <c r="L14" s="38">
        <v>1914250</v>
      </c>
      <c r="M14" s="38"/>
      <c r="N14" s="30">
        <f t="shared" si="0"/>
        <v>1914250</v>
      </c>
      <c r="O14" s="31"/>
      <c r="P14" s="31"/>
      <c r="Q14" s="31"/>
      <c r="R14" s="29">
        <v>1045668.11</v>
      </c>
      <c r="S14" s="29"/>
      <c r="T14" s="32">
        <f t="shared" si="1"/>
        <v>1045668.11</v>
      </c>
      <c r="U14" s="28" t="s">
        <v>57</v>
      </c>
      <c r="V14" s="39" t="str">
        <f t="shared" si="2"/>
        <v>OK</v>
      </c>
    </row>
    <row r="15" spans="1:22" s="27" customFormat="1" ht="49.5" customHeight="1" thickBot="1" thickTop="1">
      <c r="A15" s="35" t="s">
        <v>194</v>
      </c>
      <c r="B15" s="36" t="s">
        <v>46</v>
      </c>
      <c r="C15" s="26" t="s">
        <v>205</v>
      </c>
      <c r="D15" s="28" t="s">
        <v>31</v>
      </c>
      <c r="E15" s="28"/>
      <c r="F15" s="28" t="s">
        <v>59</v>
      </c>
      <c r="G15" s="28"/>
      <c r="H15" s="28"/>
      <c r="I15" s="28"/>
      <c r="J15" s="28"/>
      <c r="K15" s="37"/>
      <c r="L15" s="38">
        <v>7446980</v>
      </c>
      <c r="M15" s="38"/>
      <c r="N15" s="30">
        <f t="shared" si="0"/>
        <v>7446980</v>
      </c>
      <c r="O15" s="31"/>
      <c r="P15" s="31"/>
      <c r="Q15" s="31"/>
      <c r="R15" s="29"/>
      <c r="S15" s="29"/>
      <c r="T15" s="32">
        <f t="shared" si="1"/>
        <v>0</v>
      </c>
      <c r="U15" s="28" t="s">
        <v>57</v>
      </c>
      <c r="V15" s="39" t="str">
        <f t="shared" si="2"/>
        <v>OK</v>
      </c>
    </row>
    <row r="16" spans="1:22" s="27" customFormat="1" ht="49.5" customHeight="1" thickBot="1" thickTop="1">
      <c r="A16" s="35" t="s">
        <v>194</v>
      </c>
      <c r="B16" s="36" t="s">
        <v>46</v>
      </c>
      <c r="C16" s="26" t="s">
        <v>205</v>
      </c>
      <c r="D16" s="28" t="s">
        <v>31</v>
      </c>
      <c r="E16" s="28"/>
      <c r="F16" s="28" t="s">
        <v>60</v>
      </c>
      <c r="G16" s="28"/>
      <c r="H16" s="28"/>
      <c r="I16" s="28"/>
      <c r="J16" s="28"/>
      <c r="K16" s="37"/>
      <c r="L16" s="38">
        <v>7200000</v>
      </c>
      <c r="M16" s="38"/>
      <c r="N16" s="30">
        <f t="shared" si="0"/>
        <v>7200000</v>
      </c>
      <c r="O16" s="31"/>
      <c r="P16" s="31"/>
      <c r="Q16" s="31"/>
      <c r="R16" s="29"/>
      <c r="S16" s="29"/>
      <c r="T16" s="32">
        <f t="shared" si="1"/>
        <v>0</v>
      </c>
      <c r="U16" s="28" t="s">
        <v>61</v>
      </c>
      <c r="V16" s="39" t="str">
        <f t="shared" si="2"/>
        <v>OK</v>
      </c>
    </row>
    <row r="17" spans="1:22" s="27" customFormat="1" ht="49.5" customHeight="1" thickBot="1" thickTop="1">
      <c r="A17" s="35" t="s">
        <v>194</v>
      </c>
      <c r="B17" s="36" t="s">
        <v>46</v>
      </c>
      <c r="C17" s="26" t="s">
        <v>205</v>
      </c>
      <c r="D17" s="28" t="s">
        <v>31</v>
      </c>
      <c r="E17" s="28"/>
      <c r="F17" s="28" t="s">
        <v>62</v>
      </c>
      <c r="G17" s="28"/>
      <c r="H17" s="28"/>
      <c r="I17" s="28"/>
      <c r="J17" s="28"/>
      <c r="K17" s="37"/>
      <c r="L17" s="38">
        <v>3900000</v>
      </c>
      <c r="M17" s="38"/>
      <c r="N17" s="30">
        <f t="shared" si="0"/>
        <v>3900000</v>
      </c>
      <c r="O17" s="31"/>
      <c r="P17" s="31"/>
      <c r="Q17" s="31"/>
      <c r="R17" s="29"/>
      <c r="S17" s="29"/>
      <c r="T17" s="32">
        <f t="shared" si="1"/>
        <v>0</v>
      </c>
      <c r="U17" s="28" t="s">
        <v>61</v>
      </c>
      <c r="V17" s="39" t="str">
        <f t="shared" si="2"/>
        <v>OK</v>
      </c>
    </row>
    <row r="18" spans="1:22" s="27" customFormat="1" ht="49.5" customHeight="1" thickBot="1" thickTop="1">
      <c r="A18" s="35" t="s">
        <v>194</v>
      </c>
      <c r="B18" s="36" t="s">
        <v>46</v>
      </c>
      <c r="C18" s="26" t="s">
        <v>205</v>
      </c>
      <c r="D18" s="28" t="s">
        <v>31</v>
      </c>
      <c r="E18" s="28"/>
      <c r="F18" s="28" t="s">
        <v>63</v>
      </c>
      <c r="G18" s="28"/>
      <c r="H18" s="28"/>
      <c r="I18" s="28"/>
      <c r="J18" s="28"/>
      <c r="K18" s="37"/>
      <c r="L18" s="38">
        <v>4100000</v>
      </c>
      <c r="M18" s="38"/>
      <c r="N18" s="30">
        <f t="shared" si="0"/>
        <v>4100000</v>
      </c>
      <c r="O18" s="31"/>
      <c r="P18" s="31"/>
      <c r="Q18" s="31"/>
      <c r="R18" s="29">
        <v>1655644.67</v>
      </c>
      <c r="S18" s="29"/>
      <c r="T18" s="32">
        <f t="shared" si="1"/>
        <v>1655644.67</v>
      </c>
      <c r="U18" s="28" t="s">
        <v>61</v>
      </c>
      <c r="V18" s="39" t="str">
        <f t="shared" si="2"/>
        <v>OK</v>
      </c>
    </row>
    <row r="19" spans="1:22" s="27" customFormat="1" ht="67.5" thickBot="1" thickTop="1">
      <c r="A19" s="35" t="s">
        <v>194</v>
      </c>
      <c r="B19" s="36" t="s">
        <v>46</v>
      </c>
      <c r="C19" s="26" t="s">
        <v>205</v>
      </c>
      <c r="D19" s="28" t="s">
        <v>31</v>
      </c>
      <c r="E19" s="28"/>
      <c r="F19" s="28" t="s">
        <v>64</v>
      </c>
      <c r="G19" s="28"/>
      <c r="H19" s="28"/>
      <c r="I19" s="28"/>
      <c r="J19" s="28"/>
      <c r="K19" s="37"/>
      <c r="L19" s="38">
        <v>2219000</v>
      </c>
      <c r="M19" s="38"/>
      <c r="N19" s="30">
        <f t="shared" si="0"/>
        <v>2219000</v>
      </c>
      <c r="O19" s="31"/>
      <c r="P19" s="31"/>
      <c r="Q19" s="31"/>
      <c r="R19" s="29">
        <v>303592</v>
      </c>
      <c r="S19" s="29"/>
      <c r="T19" s="32">
        <f t="shared" si="1"/>
        <v>303592</v>
      </c>
      <c r="U19" s="28" t="s">
        <v>65</v>
      </c>
      <c r="V19" s="39" t="str">
        <f t="shared" si="2"/>
        <v>OK</v>
      </c>
    </row>
    <row r="20" spans="1:22" s="27" customFormat="1" ht="51" thickBot="1" thickTop="1">
      <c r="A20" s="35" t="s">
        <v>194</v>
      </c>
      <c r="B20" s="36" t="s">
        <v>46</v>
      </c>
      <c r="C20" s="26" t="s">
        <v>205</v>
      </c>
      <c r="D20" s="28" t="s">
        <v>31</v>
      </c>
      <c r="E20" s="28"/>
      <c r="F20" s="28" t="s">
        <v>66</v>
      </c>
      <c r="G20" s="28"/>
      <c r="H20" s="28"/>
      <c r="I20" s="28"/>
      <c r="J20" s="28"/>
      <c r="K20" s="37"/>
      <c r="L20" s="38">
        <v>4100000</v>
      </c>
      <c r="M20" s="38"/>
      <c r="N20" s="30">
        <f t="shared" si="0"/>
        <v>4100000</v>
      </c>
      <c r="O20" s="31"/>
      <c r="P20" s="31"/>
      <c r="Q20" s="31"/>
      <c r="R20" s="29"/>
      <c r="S20" s="29"/>
      <c r="T20" s="32">
        <f t="shared" si="1"/>
        <v>0</v>
      </c>
      <c r="U20" s="28" t="s">
        <v>67</v>
      </c>
      <c r="V20" s="39" t="str">
        <f t="shared" si="2"/>
        <v>OK</v>
      </c>
    </row>
    <row r="21" spans="1:22" s="27" customFormat="1" ht="49.5" customHeight="1" thickBot="1" thickTop="1">
      <c r="A21" s="35" t="s">
        <v>194</v>
      </c>
      <c r="B21" s="36" t="s">
        <v>46</v>
      </c>
      <c r="C21" s="26" t="s">
        <v>205</v>
      </c>
      <c r="D21" s="28" t="s">
        <v>31</v>
      </c>
      <c r="E21" s="28"/>
      <c r="F21" s="28" t="s">
        <v>68</v>
      </c>
      <c r="G21" s="28"/>
      <c r="H21" s="28"/>
      <c r="I21" s="28"/>
      <c r="J21" s="28"/>
      <c r="K21" s="37"/>
      <c r="L21" s="38">
        <v>829000</v>
      </c>
      <c r="M21" s="38"/>
      <c r="N21" s="30">
        <f t="shared" si="0"/>
        <v>829000</v>
      </c>
      <c r="O21" s="31"/>
      <c r="P21" s="31"/>
      <c r="Q21" s="31"/>
      <c r="R21" s="29">
        <v>1642256.7</v>
      </c>
      <c r="S21" s="29"/>
      <c r="T21" s="32">
        <f t="shared" si="1"/>
        <v>1642256.7</v>
      </c>
      <c r="U21" s="28" t="s">
        <v>69</v>
      </c>
      <c r="V21" s="39" t="str">
        <f t="shared" si="2"/>
        <v>Invalid</v>
      </c>
    </row>
    <row r="22" spans="1:22" s="27" customFormat="1" ht="49.5" customHeight="1" thickBot="1" thickTop="1">
      <c r="A22" s="35" t="s">
        <v>194</v>
      </c>
      <c r="B22" s="36" t="s">
        <v>46</v>
      </c>
      <c r="C22" s="26" t="s">
        <v>205</v>
      </c>
      <c r="D22" s="28" t="s">
        <v>23</v>
      </c>
      <c r="E22" s="28"/>
      <c r="F22" s="28" t="s">
        <v>70</v>
      </c>
      <c r="G22" s="28"/>
      <c r="H22" s="28"/>
      <c r="I22" s="28"/>
      <c r="J22" s="28"/>
      <c r="K22" s="37"/>
      <c r="L22" s="38">
        <v>1760000</v>
      </c>
      <c r="M22" s="38"/>
      <c r="N22" s="30">
        <f t="shared" si="0"/>
        <v>1760000</v>
      </c>
      <c r="O22" s="31"/>
      <c r="P22" s="31"/>
      <c r="Q22" s="31"/>
      <c r="R22" s="29"/>
      <c r="S22" s="29"/>
      <c r="T22" s="32">
        <f t="shared" si="1"/>
        <v>0</v>
      </c>
      <c r="U22" s="28" t="s">
        <v>69</v>
      </c>
      <c r="V22" s="39" t="str">
        <f t="shared" si="2"/>
        <v>OK</v>
      </c>
    </row>
    <row r="23" spans="1:22" s="27" customFormat="1" ht="49.5" customHeight="1" thickBot="1" thickTop="1">
      <c r="A23" s="35" t="s">
        <v>194</v>
      </c>
      <c r="B23" s="36" t="s">
        <v>46</v>
      </c>
      <c r="C23" s="26" t="s">
        <v>205</v>
      </c>
      <c r="D23" s="28" t="s">
        <v>23</v>
      </c>
      <c r="E23" s="28"/>
      <c r="F23" s="28" t="s">
        <v>71</v>
      </c>
      <c r="G23" s="28"/>
      <c r="H23" s="28"/>
      <c r="I23" s="28"/>
      <c r="J23" s="28"/>
      <c r="K23" s="37"/>
      <c r="L23" s="38">
        <v>106500</v>
      </c>
      <c r="M23" s="38"/>
      <c r="N23" s="30">
        <f t="shared" si="0"/>
        <v>106500</v>
      </c>
      <c r="O23" s="31"/>
      <c r="P23" s="31"/>
      <c r="Q23" s="31"/>
      <c r="R23" s="29"/>
      <c r="S23" s="29"/>
      <c r="T23" s="32">
        <f t="shared" si="1"/>
        <v>0</v>
      </c>
      <c r="U23" s="28" t="s">
        <v>72</v>
      </c>
      <c r="V23" s="39" t="str">
        <f t="shared" si="2"/>
        <v>OK</v>
      </c>
    </row>
    <row r="24" spans="1:22" s="27" customFormat="1" ht="49.5" customHeight="1" thickBot="1" thickTop="1">
      <c r="A24" s="35" t="s">
        <v>194</v>
      </c>
      <c r="B24" s="36" t="s">
        <v>46</v>
      </c>
      <c r="C24" s="26" t="s">
        <v>205</v>
      </c>
      <c r="D24" s="28" t="s">
        <v>31</v>
      </c>
      <c r="E24" s="28"/>
      <c r="F24" s="28" t="s">
        <v>73</v>
      </c>
      <c r="G24" s="28"/>
      <c r="H24" s="28"/>
      <c r="I24" s="28"/>
      <c r="J24" s="28"/>
      <c r="K24" s="37"/>
      <c r="L24" s="38">
        <v>1497443</v>
      </c>
      <c r="M24" s="38"/>
      <c r="N24" s="30">
        <f t="shared" si="0"/>
        <v>1497443</v>
      </c>
      <c r="O24" s="31"/>
      <c r="P24" s="31"/>
      <c r="Q24" s="31"/>
      <c r="R24" s="29">
        <v>1045668.11</v>
      </c>
      <c r="S24" s="29"/>
      <c r="T24" s="32">
        <f t="shared" si="1"/>
        <v>1045668.11</v>
      </c>
      <c r="U24" s="28" t="s">
        <v>69</v>
      </c>
      <c r="V24" s="39" t="str">
        <f t="shared" si="2"/>
        <v>OK</v>
      </c>
    </row>
    <row r="25" spans="1:22" s="27" customFormat="1" ht="49.5" customHeight="1" thickBot="1" thickTop="1">
      <c r="A25" s="35" t="s">
        <v>194</v>
      </c>
      <c r="B25" s="36" t="s">
        <v>46</v>
      </c>
      <c r="C25" s="26" t="s">
        <v>205</v>
      </c>
      <c r="D25" s="28" t="s">
        <v>31</v>
      </c>
      <c r="E25" s="28"/>
      <c r="F25" s="28" t="s">
        <v>219</v>
      </c>
      <c r="G25" s="28" t="s">
        <v>74</v>
      </c>
      <c r="H25" s="28"/>
      <c r="I25" s="28"/>
      <c r="J25" s="28" t="s">
        <v>25</v>
      </c>
      <c r="K25" s="37" t="s">
        <v>17</v>
      </c>
      <c r="L25" s="38"/>
      <c r="M25" s="38">
        <v>4105000</v>
      </c>
      <c r="N25" s="30">
        <f t="shared" si="0"/>
        <v>4105000</v>
      </c>
      <c r="O25" s="31"/>
      <c r="P25" s="31"/>
      <c r="Q25" s="31"/>
      <c r="R25" s="29"/>
      <c r="S25" s="29"/>
      <c r="T25" s="32">
        <f t="shared" si="1"/>
        <v>0</v>
      </c>
      <c r="U25" s="28" t="s">
        <v>75</v>
      </c>
      <c r="V25" s="39" t="str">
        <f t="shared" si="2"/>
        <v>OK</v>
      </c>
    </row>
    <row r="26" spans="1:22" s="27" customFormat="1" ht="49.5" customHeight="1" thickBot="1" thickTop="1">
      <c r="A26" s="35"/>
      <c r="B26" s="36"/>
      <c r="C26" s="26"/>
      <c r="D26" s="77"/>
      <c r="E26" s="77"/>
      <c r="F26" s="77"/>
      <c r="G26" s="77"/>
      <c r="H26" s="77"/>
      <c r="I26" s="77"/>
      <c r="J26" s="77"/>
      <c r="K26" s="78"/>
      <c r="L26" s="79"/>
      <c r="M26" s="79"/>
      <c r="N26" s="80"/>
      <c r="O26" s="83"/>
      <c r="P26" s="83"/>
      <c r="Q26" s="83"/>
      <c r="R26" s="81"/>
      <c r="S26" s="81"/>
      <c r="T26" s="82"/>
      <c r="U26" s="77"/>
      <c r="V26" s="39"/>
    </row>
    <row r="27" spans="1:22" s="27" customFormat="1" ht="54.75" customHeight="1" thickBot="1" thickTop="1">
      <c r="A27" s="35" t="s">
        <v>194</v>
      </c>
      <c r="B27" s="36" t="s">
        <v>46</v>
      </c>
      <c r="C27" s="26" t="s">
        <v>205</v>
      </c>
      <c r="D27" s="28" t="s">
        <v>31</v>
      </c>
      <c r="E27" s="28"/>
      <c r="F27" s="28" t="s">
        <v>219</v>
      </c>
      <c r="G27" s="28" t="s">
        <v>76</v>
      </c>
      <c r="H27" s="28"/>
      <c r="I27" s="28"/>
      <c r="J27" s="28" t="s">
        <v>25</v>
      </c>
      <c r="K27" s="37" t="s">
        <v>18</v>
      </c>
      <c r="L27" s="38"/>
      <c r="M27" s="38">
        <v>1000000</v>
      </c>
      <c r="N27" s="30">
        <f t="shared" si="0"/>
        <v>1000000</v>
      </c>
      <c r="O27" s="31"/>
      <c r="P27" s="31"/>
      <c r="Q27" s="31"/>
      <c r="R27" s="29">
        <v>1260449.87</v>
      </c>
      <c r="S27" s="29"/>
      <c r="T27" s="32">
        <f t="shared" si="1"/>
        <v>1260449.87</v>
      </c>
      <c r="U27" s="28" t="s">
        <v>77</v>
      </c>
      <c r="V27" s="39" t="str">
        <f t="shared" si="2"/>
        <v>Invalid</v>
      </c>
    </row>
    <row r="28" spans="1:22" s="27" customFormat="1" ht="66" customHeight="1" thickBot="1" thickTop="1">
      <c r="A28" s="35" t="s">
        <v>194</v>
      </c>
      <c r="B28" s="36" t="s">
        <v>46</v>
      </c>
      <c r="C28" s="26" t="s">
        <v>205</v>
      </c>
      <c r="D28" s="28" t="s">
        <v>23</v>
      </c>
      <c r="E28" s="28"/>
      <c r="F28" s="28" t="s">
        <v>220</v>
      </c>
      <c r="G28" s="28"/>
      <c r="H28" s="28" t="s">
        <v>47</v>
      </c>
      <c r="I28" s="28" t="s">
        <v>78</v>
      </c>
      <c r="J28" s="28" t="s">
        <v>25</v>
      </c>
      <c r="K28" s="37" t="s">
        <v>16</v>
      </c>
      <c r="L28" s="38">
        <v>1091200</v>
      </c>
      <c r="M28" s="38">
        <v>1904150</v>
      </c>
      <c r="N28" s="30">
        <f t="shared" si="0"/>
        <v>2995350</v>
      </c>
      <c r="O28" s="31"/>
      <c r="P28" s="31"/>
      <c r="Q28" s="31"/>
      <c r="R28" s="29"/>
      <c r="S28" s="29"/>
      <c r="T28" s="32">
        <f t="shared" si="1"/>
        <v>0</v>
      </c>
      <c r="U28" s="28" t="s">
        <v>79</v>
      </c>
      <c r="V28" s="39" t="str">
        <f t="shared" si="2"/>
        <v>OK</v>
      </c>
    </row>
    <row r="29" spans="1:22" s="27" customFormat="1" ht="93.75" customHeight="1" thickBot="1" thickTop="1">
      <c r="A29" s="35" t="s">
        <v>194</v>
      </c>
      <c r="B29" s="36" t="s">
        <v>46</v>
      </c>
      <c r="C29" s="26" t="s">
        <v>205</v>
      </c>
      <c r="D29" s="28" t="s">
        <v>31</v>
      </c>
      <c r="E29" s="28"/>
      <c r="F29" s="28" t="s">
        <v>221</v>
      </c>
      <c r="G29" s="28"/>
      <c r="H29" s="28" t="s">
        <v>47</v>
      </c>
      <c r="I29" s="28" t="s">
        <v>78</v>
      </c>
      <c r="J29" s="28" t="s">
        <v>25</v>
      </c>
      <c r="K29" s="37" t="s">
        <v>16</v>
      </c>
      <c r="L29" s="38">
        <v>1080000</v>
      </c>
      <c r="M29" s="38">
        <v>60000</v>
      </c>
      <c r="N29" s="30">
        <f t="shared" si="0"/>
        <v>1140000</v>
      </c>
      <c r="O29" s="31"/>
      <c r="P29" s="31"/>
      <c r="Q29" s="31"/>
      <c r="R29" s="29"/>
      <c r="S29" s="29"/>
      <c r="T29" s="32">
        <f t="shared" si="1"/>
        <v>0</v>
      </c>
      <c r="U29" s="28" t="s">
        <v>79</v>
      </c>
      <c r="V29" s="39" t="str">
        <f t="shared" si="2"/>
        <v>OK</v>
      </c>
    </row>
    <row r="30" spans="1:22" s="27" customFormat="1" ht="82.5" customHeight="1" thickBot="1" thickTop="1">
      <c r="A30" s="35" t="s">
        <v>194</v>
      </c>
      <c r="B30" s="36" t="s">
        <v>46</v>
      </c>
      <c r="C30" s="26" t="s">
        <v>205</v>
      </c>
      <c r="D30" s="28" t="s">
        <v>31</v>
      </c>
      <c r="E30" s="28"/>
      <c r="F30" s="28" t="s">
        <v>221</v>
      </c>
      <c r="G30" s="28"/>
      <c r="H30" s="28" t="s">
        <v>47</v>
      </c>
      <c r="I30" s="28" t="s">
        <v>80</v>
      </c>
      <c r="J30" s="28" t="s">
        <v>25</v>
      </c>
      <c r="K30" s="37" t="s">
        <v>16</v>
      </c>
      <c r="L30" s="38">
        <v>1260000</v>
      </c>
      <c r="M30" s="38">
        <v>700000</v>
      </c>
      <c r="N30" s="30">
        <f t="shared" si="0"/>
        <v>1960000</v>
      </c>
      <c r="O30" s="31"/>
      <c r="P30" s="31"/>
      <c r="Q30" s="31"/>
      <c r="R30" s="29"/>
      <c r="S30" s="29"/>
      <c r="T30" s="32">
        <f t="shared" si="1"/>
        <v>0</v>
      </c>
      <c r="U30" s="28" t="s">
        <v>81</v>
      </c>
      <c r="V30" s="39" t="str">
        <f t="shared" si="2"/>
        <v>OK</v>
      </c>
    </row>
    <row r="31" spans="1:22" s="27" customFormat="1" ht="54.75" customHeight="1" thickBot="1" thickTop="1">
      <c r="A31" s="35" t="s">
        <v>194</v>
      </c>
      <c r="B31" s="36" t="s">
        <v>46</v>
      </c>
      <c r="C31" s="26" t="s">
        <v>205</v>
      </c>
      <c r="D31" s="28" t="s">
        <v>82</v>
      </c>
      <c r="E31" s="28"/>
      <c r="F31" s="28" t="s">
        <v>222</v>
      </c>
      <c r="G31" s="28"/>
      <c r="H31" s="28" t="s">
        <v>47</v>
      </c>
      <c r="I31" s="28" t="s">
        <v>83</v>
      </c>
      <c r="J31" s="28" t="s">
        <v>25</v>
      </c>
      <c r="K31" s="37">
        <v>2013</v>
      </c>
      <c r="L31" s="38">
        <v>50000</v>
      </c>
      <c r="M31" s="38"/>
      <c r="N31" s="30">
        <f t="shared" si="0"/>
        <v>50000</v>
      </c>
      <c r="O31" s="31"/>
      <c r="P31" s="31"/>
      <c r="Q31" s="31"/>
      <c r="R31" s="29">
        <v>50000</v>
      </c>
      <c r="S31" s="29"/>
      <c r="T31" s="32">
        <f t="shared" si="1"/>
        <v>50000</v>
      </c>
      <c r="U31" s="28" t="s">
        <v>84</v>
      </c>
      <c r="V31" s="39" t="str">
        <f t="shared" si="2"/>
        <v>OK</v>
      </c>
    </row>
    <row r="32" ht="27" customHeight="1" thickTop="1"/>
    <row r="33" spans="4:7" ht="27" customHeight="1">
      <c r="D33" s="75"/>
      <c r="E33" s="76" t="s">
        <v>233</v>
      </c>
      <c r="F33" s="75" t="s">
        <v>226</v>
      </c>
      <c r="G33" s="76" t="s">
        <v>233</v>
      </c>
    </row>
    <row r="72" spans="11:16" ht="27" customHeight="1">
      <c r="K72" s="60" t="s">
        <v>227</v>
      </c>
      <c r="L72" s="61"/>
      <c r="M72" s="6"/>
      <c r="N72" s="5"/>
      <c r="O72" s="49"/>
      <c r="P72" s="51"/>
    </row>
    <row r="73" spans="11:16" ht="27" customHeight="1">
      <c r="K73" s="62" t="s">
        <v>228</v>
      </c>
      <c r="L73" s="63"/>
      <c r="M73" s="72"/>
      <c r="N73" s="66"/>
      <c r="O73" s="52"/>
      <c r="P73" s="67"/>
    </row>
    <row r="74" spans="11:16" ht="27" customHeight="1">
      <c r="K74" s="84" t="s">
        <v>229</v>
      </c>
      <c r="L74" s="85"/>
      <c r="M74" s="73"/>
      <c r="N74" s="68"/>
      <c r="O74" s="55"/>
      <c r="P74" s="69"/>
    </row>
    <row r="75" spans="11:16" ht="27" customHeight="1">
      <c r="K75" s="84" t="s">
        <v>230</v>
      </c>
      <c r="L75" s="85"/>
      <c r="M75" s="73"/>
      <c r="N75" s="68"/>
      <c r="O75" s="55"/>
      <c r="P75" s="69"/>
    </row>
    <row r="76" spans="11:16" ht="27" customHeight="1">
      <c r="K76" s="98" t="s">
        <v>231</v>
      </c>
      <c r="L76" s="99"/>
      <c r="M76" s="73"/>
      <c r="N76" s="68"/>
      <c r="O76" s="55"/>
      <c r="P76" s="69"/>
    </row>
    <row r="77" spans="11:16" ht="27" customHeight="1">
      <c r="K77" s="100" t="s">
        <v>232</v>
      </c>
      <c r="L77" s="101"/>
      <c r="M77" s="74"/>
      <c r="N77" s="70"/>
      <c r="O77" s="57"/>
      <c r="P77" s="71"/>
    </row>
  </sheetData>
  <sheetProtection/>
  <mergeCells count="16">
    <mergeCell ref="K76:L76"/>
    <mergeCell ref="K77:L77"/>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1" header="0" footer="0"/>
  <pageSetup horizontalDpi="600" verticalDpi="600" orientation="landscape" paperSize="8" scale="65" r:id="rId2"/>
  <drawing r:id="rId1"/>
</worksheet>
</file>

<file path=xl/worksheets/sheet3.xml><?xml version="1.0" encoding="utf-8"?>
<worksheet xmlns="http://schemas.openxmlformats.org/spreadsheetml/2006/main" xmlns:r="http://schemas.openxmlformats.org/officeDocument/2006/relationships">
  <dimension ref="A1:V71"/>
  <sheetViews>
    <sheetView view="pageBreakPreview" zoomScale="80" zoomScaleNormal="85" zoomScaleSheetLayoutView="80" zoomScalePageLayoutView="0" workbookViewId="0" topLeftCell="D46">
      <selection activeCell="F46" sqref="F46"/>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5.57421875" style="3" customWidth="1"/>
    <col min="8" max="8" width="10.7109375" style="3" customWidth="1"/>
    <col min="9" max="9" width="31.140625" style="3" customWidth="1"/>
    <col min="10" max="10" width="17.28125" style="3" customWidth="1"/>
    <col min="11" max="11" width="19.57421875" style="4" customWidth="1"/>
    <col min="12" max="12" width="17.28125" style="5" customWidth="1"/>
    <col min="13"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211</v>
      </c>
    </row>
    <row r="2" ht="35.25" customHeight="1" thickBot="1"/>
    <row r="3" spans="6:21" ht="30" customHeight="1" thickBot="1" thickTop="1">
      <c r="F3" s="93" t="s">
        <v>215</v>
      </c>
      <c r="G3" s="94"/>
      <c r="H3" s="94"/>
      <c r="I3" s="94"/>
      <c r="J3" s="94"/>
      <c r="K3" s="94"/>
      <c r="L3" s="94"/>
      <c r="M3" s="94"/>
      <c r="N3" s="94"/>
      <c r="O3" s="94"/>
      <c r="P3" s="94"/>
      <c r="Q3" s="95"/>
      <c r="R3" s="17"/>
      <c r="S3" s="17"/>
      <c r="T3" s="17"/>
      <c r="U3" s="18"/>
    </row>
    <row r="4" spans="6:21" s="10" customFormat="1" ht="42.75" customHeight="1" thickBot="1" thickTop="1">
      <c r="F4" s="11"/>
      <c r="G4" s="11"/>
      <c r="H4" s="11"/>
      <c r="I4" s="11"/>
      <c r="J4" s="11"/>
      <c r="K4" s="11"/>
      <c r="L4" s="11"/>
      <c r="M4" s="11"/>
      <c r="N4" s="11"/>
      <c r="O4" s="11"/>
      <c r="P4" s="11"/>
      <c r="Q4" s="11"/>
      <c r="R4" s="11"/>
      <c r="S4" s="11"/>
      <c r="T4" s="11"/>
      <c r="U4" s="11"/>
    </row>
    <row r="5" spans="6:17" ht="30" customHeight="1" thickBot="1" thickTop="1">
      <c r="F5" s="13" t="s">
        <v>214</v>
      </c>
      <c r="G5" s="14" t="s">
        <v>105</v>
      </c>
      <c r="L5" s="16" t="s">
        <v>6</v>
      </c>
      <c r="M5" s="96" t="s">
        <v>36</v>
      </c>
      <c r="N5" s="96"/>
      <c r="O5" s="96"/>
      <c r="P5" s="97"/>
      <c r="Q5" s="19"/>
    </row>
    <row r="6" spans="7:20" ht="33" customHeight="1" thickTop="1">
      <c r="G6" s="7"/>
      <c r="H6" s="7"/>
      <c r="I6" s="7"/>
      <c r="J6" s="7"/>
      <c r="K6" s="7"/>
      <c r="L6" s="8"/>
      <c r="M6" s="8"/>
      <c r="N6" s="9"/>
      <c r="O6" s="8"/>
      <c r="P6" s="8"/>
      <c r="Q6" s="8"/>
      <c r="R6" s="8"/>
      <c r="S6" s="8"/>
      <c r="T6" s="8"/>
    </row>
    <row r="7" spans="1:21" ht="27.75" customHeight="1">
      <c r="A7" s="86" t="s">
        <v>4</v>
      </c>
      <c r="B7" s="86" t="s">
        <v>6</v>
      </c>
      <c r="C7" s="20"/>
      <c r="D7" s="87" t="s">
        <v>208</v>
      </c>
      <c r="E7" s="22"/>
      <c r="F7" s="89" t="s">
        <v>0</v>
      </c>
      <c r="G7" s="89" t="s">
        <v>7</v>
      </c>
      <c r="H7" s="89" t="s">
        <v>209</v>
      </c>
      <c r="I7" s="89" t="s">
        <v>5</v>
      </c>
      <c r="J7" s="89" t="s">
        <v>193</v>
      </c>
      <c r="K7" s="89" t="s">
        <v>8</v>
      </c>
      <c r="L7" s="102" t="s">
        <v>212</v>
      </c>
      <c r="M7" s="102"/>
      <c r="N7" s="102"/>
      <c r="O7" s="102" t="s">
        <v>213</v>
      </c>
      <c r="P7" s="102"/>
      <c r="Q7" s="102"/>
      <c r="R7" s="23"/>
      <c r="S7" s="23"/>
      <c r="T7" s="23"/>
      <c r="U7" s="91" t="s">
        <v>3</v>
      </c>
    </row>
    <row r="8" spans="1:22" s="2" customFormat="1" ht="48" thickBot="1">
      <c r="A8" s="86"/>
      <c r="B8" s="86"/>
      <c r="C8" s="21" t="s">
        <v>204</v>
      </c>
      <c r="D8" s="88"/>
      <c r="E8" s="24" t="s">
        <v>200</v>
      </c>
      <c r="F8" s="90"/>
      <c r="G8" s="90"/>
      <c r="H8" s="90"/>
      <c r="I8" s="90"/>
      <c r="J8" s="90"/>
      <c r="K8" s="90"/>
      <c r="L8" s="25" t="s">
        <v>1</v>
      </c>
      <c r="M8" s="25" t="s">
        <v>2</v>
      </c>
      <c r="N8" s="25" t="s">
        <v>199</v>
      </c>
      <c r="O8" s="25" t="s">
        <v>1</v>
      </c>
      <c r="P8" s="25" t="s">
        <v>2</v>
      </c>
      <c r="Q8" s="25" t="s">
        <v>199</v>
      </c>
      <c r="R8" s="25" t="s">
        <v>201</v>
      </c>
      <c r="S8" s="25" t="s">
        <v>202</v>
      </c>
      <c r="T8" s="25" t="s">
        <v>203</v>
      </c>
      <c r="U8" s="92"/>
      <c r="V8" s="1" t="s">
        <v>207</v>
      </c>
    </row>
    <row r="9" spans="1:22" s="27" customFormat="1" ht="51.75" customHeight="1" thickBot="1" thickTop="1">
      <c r="A9" s="35" t="s">
        <v>194</v>
      </c>
      <c r="B9" s="36" t="s">
        <v>36</v>
      </c>
      <c r="C9" s="26" t="s">
        <v>205</v>
      </c>
      <c r="D9" s="28" t="s">
        <v>23</v>
      </c>
      <c r="E9" s="28"/>
      <c r="F9" s="28" t="s">
        <v>37</v>
      </c>
      <c r="G9" s="28"/>
      <c r="H9" s="37" t="s">
        <v>34</v>
      </c>
      <c r="I9" s="28" t="s">
        <v>38</v>
      </c>
      <c r="J9" s="37"/>
      <c r="K9" s="37" t="s">
        <v>39</v>
      </c>
      <c r="L9" s="29"/>
      <c r="M9" s="38">
        <v>1000000</v>
      </c>
      <c r="N9" s="30">
        <f>SUM(L9:M9)</f>
        <v>1000000</v>
      </c>
      <c r="O9" s="31"/>
      <c r="P9" s="31"/>
      <c r="Q9" s="31"/>
      <c r="R9" s="29"/>
      <c r="S9" s="29">
        <v>215000</v>
      </c>
      <c r="T9" s="32">
        <f>SUM(R9:S9)</f>
        <v>215000</v>
      </c>
      <c r="U9" s="28" t="s">
        <v>40</v>
      </c>
      <c r="V9" s="39" t="str">
        <f>IF(T9&gt;N9,"Invalid","OK")</f>
        <v>OK</v>
      </c>
    </row>
    <row r="10" spans="1:22" s="27" customFormat="1" ht="51.75" customHeight="1" thickBot="1" thickTop="1">
      <c r="A10" s="35" t="s">
        <v>194</v>
      </c>
      <c r="B10" s="36" t="s">
        <v>36</v>
      </c>
      <c r="C10" s="26" t="s">
        <v>205</v>
      </c>
      <c r="D10" s="28" t="s">
        <v>23</v>
      </c>
      <c r="E10" s="28"/>
      <c r="F10" s="28" t="s">
        <v>41</v>
      </c>
      <c r="G10" s="28"/>
      <c r="H10" s="37"/>
      <c r="I10" s="28"/>
      <c r="J10" s="37" t="s">
        <v>25</v>
      </c>
      <c r="K10" s="37" t="s">
        <v>18</v>
      </c>
      <c r="L10" s="29"/>
      <c r="M10" s="38">
        <v>10000000</v>
      </c>
      <c r="N10" s="30">
        <f>SUM(L10:M10)</f>
        <v>10000000</v>
      </c>
      <c r="O10" s="31"/>
      <c r="P10" s="31"/>
      <c r="Q10" s="31"/>
      <c r="R10" s="29"/>
      <c r="S10" s="29">
        <f>3.5*100000</f>
        <v>350000</v>
      </c>
      <c r="T10" s="32">
        <f>SUM(R10:S10)</f>
        <v>350000</v>
      </c>
      <c r="U10" s="28" t="s">
        <v>42</v>
      </c>
      <c r="V10" s="39" t="str">
        <f>IF(T10&gt;N10,"Invalid","OK")</f>
        <v>OK</v>
      </c>
    </row>
    <row r="11" spans="1:22" s="27" customFormat="1" ht="68.25" customHeight="1" thickBot="1" thickTop="1">
      <c r="A11" s="35" t="s">
        <v>194</v>
      </c>
      <c r="B11" s="36" t="s">
        <v>36</v>
      </c>
      <c r="C11" s="26" t="s">
        <v>205</v>
      </c>
      <c r="D11" s="28" t="s">
        <v>23</v>
      </c>
      <c r="E11" s="28"/>
      <c r="F11" s="28" t="s">
        <v>43</v>
      </c>
      <c r="G11" s="28" t="s">
        <v>44</v>
      </c>
      <c r="H11" s="37"/>
      <c r="I11" s="28"/>
      <c r="J11" s="37" t="s">
        <v>25</v>
      </c>
      <c r="K11" s="37" t="s">
        <v>16</v>
      </c>
      <c r="L11" s="38">
        <f>2.9993*1000000</f>
        <v>2999300</v>
      </c>
      <c r="M11" s="38"/>
      <c r="N11" s="30">
        <f>SUM(L11:M11)</f>
        <v>2999300</v>
      </c>
      <c r="O11" s="31"/>
      <c r="P11" s="31"/>
      <c r="Q11" s="31"/>
      <c r="R11" s="29"/>
      <c r="S11" s="29">
        <v>792350</v>
      </c>
      <c r="T11" s="32">
        <f>SUM(R11:S11)</f>
        <v>792350</v>
      </c>
      <c r="U11" s="28" t="s">
        <v>45</v>
      </c>
      <c r="V11" s="39" t="str">
        <f>IF(T11&gt;N11,"Invalid","OK")</f>
        <v>OK</v>
      </c>
    </row>
    <row r="12" ht="27" customHeight="1" thickTop="1"/>
    <row r="14" spans="6:7" ht="27" customHeight="1">
      <c r="F14" s="75" t="s">
        <v>226</v>
      </c>
      <c r="G14" s="76" t="s">
        <v>233</v>
      </c>
    </row>
    <row r="66" spans="12:17" ht="27" customHeight="1">
      <c r="L66" s="60" t="s">
        <v>227</v>
      </c>
      <c r="M66" s="61"/>
      <c r="P66" s="49"/>
      <c r="Q66" s="51"/>
    </row>
    <row r="67" spans="12:17" ht="27" customHeight="1">
      <c r="L67" s="62" t="s">
        <v>228</v>
      </c>
      <c r="M67" s="63"/>
      <c r="N67" s="72"/>
      <c r="O67" s="66"/>
      <c r="P67" s="52"/>
      <c r="Q67" s="67"/>
    </row>
    <row r="68" spans="12:17" ht="27" customHeight="1">
      <c r="L68" s="84" t="s">
        <v>229</v>
      </c>
      <c r="M68" s="85"/>
      <c r="N68" s="73"/>
      <c r="O68" s="68"/>
      <c r="P68" s="55"/>
      <c r="Q68" s="69"/>
    </row>
    <row r="69" spans="12:17" ht="27" customHeight="1">
      <c r="L69" s="84" t="s">
        <v>230</v>
      </c>
      <c r="M69" s="85"/>
      <c r="N69" s="73"/>
      <c r="O69" s="68"/>
      <c r="P69" s="55"/>
      <c r="Q69" s="69"/>
    </row>
    <row r="70" spans="12:17" ht="27" customHeight="1">
      <c r="L70" s="98" t="s">
        <v>231</v>
      </c>
      <c r="M70" s="99"/>
      <c r="N70" s="73"/>
      <c r="O70" s="68"/>
      <c r="P70" s="55"/>
      <c r="Q70" s="69"/>
    </row>
    <row r="71" spans="12:17" ht="27" customHeight="1">
      <c r="L71" s="100" t="s">
        <v>232</v>
      </c>
      <c r="M71" s="101"/>
      <c r="N71" s="74"/>
      <c r="O71" s="70"/>
      <c r="P71" s="57"/>
      <c r="Q71" s="71"/>
    </row>
  </sheetData>
  <sheetProtection/>
  <mergeCells count="16">
    <mergeCell ref="L70:M70"/>
    <mergeCell ref="L71:M71"/>
    <mergeCell ref="A7:A8"/>
    <mergeCell ref="B7:B8"/>
    <mergeCell ref="D7:D8"/>
    <mergeCell ref="F7:F8"/>
    <mergeCell ref="G7:G8"/>
    <mergeCell ref="K7:K8"/>
    <mergeCell ref="L7:N7"/>
    <mergeCell ref="O7:Q7"/>
    <mergeCell ref="U7:U8"/>
    <mergeCell ref="F3:Q3"/>
    <mergeCell ref="M5:P5"/>
    <mergeCell ref="H7:H8"/>
    <mergeCell ref="I7:I8"/>
    <mergeCell ref="J7:J8"/>
  </mergeCells>
  <printOptions horizontalCentered="1"/>
  <pageMargins left="0.28" right="0" top="0.22" bottom="0" header="0" footer="0"/>
  <pageSetup horizontalDpi="600" verticalDpi="600" orientation="landscape" paperSize="8" scale="64" r:id="rId2"/>
  <drawing r:id="rId1"/>
</worksheet>
</file>

<file path=xl/worksheets/sheet4.xml><?xml version="1.0" encoding="utf-8"?>
<worksheet xmlns="http://schemas.openxmlformats.org/spreadsheetml/2006/main" xmlns:r="http://schemas.openxmlformats.org/officeDocument/2006/relationships">
  <dimension ref="A1:V77"/>
  <sheetViews>
    <sheetView view="pageBreakPreview" zoomScale="80" zoomScaleNormal="85" zoomScaleSheetLayoutView="80" zoomScalePageLayoutView="50" workbookViewId="0" topLeftCell="I58">
      <selection activeCell="O67" sqref="O67"/>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37.5" customHeight="1">
      <c r="Q1" s="15"/>
      <c r="U1" s="12" t="s">
        <v>211</v>
      </c>
    </row>
    <row r="2" ht="12" customHeight="1"/>
    <row r="3" ht="25.5" customHeight="1" thickBot="1"/>
    <row r="4" spans="6:21" ht="27" customHeight="1" thickBot="1" thickTop="1">
      <c r="F4" s="93" t="s">
        <v>215</v>
      </c>
      <c r="G4" s="94"/>
      <c r="H4" s="94"/>
      <c r="I4" s="94"/>
      <c r="J4" s="94"/>
      <c r="K4" s="94"/>
      <c r="L4" s="94"/>
      <c r="M4" s="94"/>
      <c r="N4" s="94"/>
      <c r="O4" s="94"/>
      <c r="P4" s="94"/>
      <c r="Q4" s="95"/>
      <c r="R4" s="17"/>
      <c r="S4" s="17"/>
      <c r="T4" s="17"/>
      <c r="U4" s="18"/>
    </row>
    <row r="5" spans="6:21" s="10" customFormat="1" ht="27" customHeight="1" thickBot="1" thickTop="1">
      <c r="F5" s="11"/>
      <c r="G5" s="11"/>
      <c r="H5" s="11"/>
      <c r="I5" s="11"/>
      <c r="J5" s="11"/>
      <c r="K5" s="11"/>
      <c r="L5" s="11"/>
      <c r="M5" s="11"/>
      <c r="N5" s="11"/>
      <c r="O5" s="11"/>
      <c r="P5" s="11"/>
      <c r="Q5" s="11"/>
      <c r="R5" s="11"/>
      <c r="S5" s="11"/>
      <c r="T5" s="11"/>
      <c r="U5" s="11"/>
    </row>
    <row r="6" spans="6:17" ht="27" customHeight="1" thickBot="1" thickTop="1">
      <c r="F6" s="13" t="s">
        <v>214</v>
      </c>
      <c r="G6" s="14" t="s">
        <v>105</v>
      </c>
      <c r="L6" s="16" t="s">
        <v>6</v>
      </c>
      <c r="M6" s="96" t="s">
        <v>22</v>
      </c>
      <c r="N6" s="96"/>
      <c r="O6" s="96"/>
      <c r="P6" s="97"/>
      <c r="Q6" s="19"/>
    </row>
    <row r="7" spans="7:20" ht="34.5" customHeight="1" thickTop="1">
      <c r="G7" s="7"/>
      <c r="H7" s="7"/>
      <c r="I7" s="7"/>
      <c r="J7" s="7"/>
      <c r="K7" s="7"/>
      <c r="L7" s="8"/>
      <c r="M7" s="8"/>
      <c r="N7" s="9"/>
      <c r="O7" s="8"/>
      <c r="P7" s="8"/>
      <c r="Q7" s="8"/>
      <c r="R7" s="8"/>
      <c r="S7" s="8"/>
      <c r="T7" s="8"/>
    </row>
    <row r="8" spans="1:21" ht="27.75" customHeight="1">
      <c r="A8" s="86" t="s">
        <v>4</v>
      </c>
      <c r="B8" s="86" t="s">
        <v>6</v>
      </c>
      <c r="C8" s="20"/>
      <c r="D8" s="87" t="s">
        <v>208</v>
      </c>
      <c r="E8" s="22"/>
      <c r="F8" s="89" t="s">
        <v>0</v>
      </c>
      <c r="G8" s="89" t="s">
        <v>7</v>
      </c>
      <c r="H8" s="89" t="s">
        <v>209</v>
      </c>
      <c r="I8" s="89" t="s">
        <v>5</v>
      </c>
      <c r="J8" s="89" t="s">
        <v>193</v>
      </c>
      <c r="K8" s="89" t="s">
        <v>8</v>
      </c>
      <c r="L8" s="102" t="s">
        <v>212</v>
      </c>
      <c r="M8" s="102"/>
      <c r="N8" s="102"/>
      <c r="O8" s="102" t="s">
        <v>213</v>
      </c>
      <c r="P8" s="102"/>
      <c r="Q8" s="102"/>
      <c r="R8" s="23"/>
      <c r="S8" s="23"/>
      <c r="T8" s="23"/>
      <c r="U8" s="91" t="s">
        <v>3</v>
      </c>
    </row>
    <row r="9" spans="1:22" s="2" customFormat="1" ht="48" thickBot="1">
      <c r="A9" s="86"/>
      <c r="B9" s="86"/>
      <c r="C9" s="21" t="s">
        <v>204</v>
      </c>
      <c r="D9" s="88"/>
      <c r="E9" s="24" t="s">
        <v>200</v>
      </c>
      <c r="F9" s="90"/>
      <c r="G9" s="90"/>
      <c r="H9" s="90"/>
      <c r="I9" s="90"/>
      <c r="J9" s="90"/>
      <c r="K9" s="90"/>
      <c r="L9" s="25" t="s">
        <v>1</v>
      </c>
      <c r="M9" s="25" t="s">
        <v>2</v>
      </c>
      <c r="N9" s="25" t="s">
        <v>199</v>
      </c>
      <c r="O9" s="25" t="s">
        <v>1</v>
      </c>
      <c r="P9" s="25" t="s">
        <v>2</v>
      </c>
      <c r="Q9" s="25" t="s">
        <v>199</v>
      </c>
      <c r="R9" s="25" t="s">
        <v>201</v>
      </c>
      <c r="S9" s="25" t="s">
        <v>202</v>
      </c>
      <c r="T9" s="25" t="s">
        <v>203</v>
      </c>
      <c r="U9" s="92"/>
      <c r="V9" s="1" t="s">
        <v>207</v>
      </c>
    </row>
    <row r="10" spans="1:22" s="27" customFormat="1" ht="67.5" thickBot="1" thickTop="1">
      <c r="A10" s="35" t="s">
        <v>194</v>
      </c>
      <c r="B10" s="36" t="s">
        <v>22</v>
      </c>
      <c r="C10" s="26" t="s">
        <v>205</v>
      </c>
      <c r="D10" s="28" t="s">
        <v>23</v>
      </c>
      <c r="E10" s="28"/>
      <c r="F10" s="28"/>
      <c r="G10" s="28" t="s">
        <v>195</v>
      </c>
      <c r="H10" s="28" t="s">
        <v>191</v>
      </c>
      <c r="I10" s="28" t="s">
        <v>24</v>
      </c>
      <c r="J10" s="37" t="s">
        <v>25</v>
      </c>
      <c r="K10" s="37" t="s">
        <v>17</v>
      </c>
      <c r="L10" s="29"/>
      <c r="M10" s="38">
        <v>1500000</v>
      </c>
      <c r="N10" s="30">
        <f>SUM(L10:M10)</f>
        <v>1500000</v>
      </c>
      <c r="O10" s="31"/>
      <c r="P10" s="31"/>
      <c r="Q10" s="31"/>
      <c r="R10" s="29">
        <v>400840</v>
      </c>
      <c r="S10" s="29"/>
      <c r="T10" s="32">
        <f>SUM(R10:S10)</f>
        <v>400840</v>
      </c>
      <c r="U10" s="28" t="s">
        <v>26</v>
      </c>
      <c r="V10" s="39" t="str">
        <f>IF(T10&gt;N10,"Invalid","OK")</f>
        <v>OK</v>
      </c>
    </row>
    <row r="11" spans="1:22" s="27" customFormat="1" ht="67.5" thickBot="1" thickTop="1">
      <c r="A11" s="35" t="s">
        <v>194</v>
      </c>
      <c r="B11" s="36" t="s">
        <v>22</v>
      </c>
      <c r="C11" s="26" t="s">
        <v>205</v>
      </c>
      <c r="D11" s="28" t="s">
        <v>23</v>
      </c>
      <c r="E11" s="28"/>
      <c r="F11" s="28"/>
      <c r="G11" s="28" t="s">
        <v>196</v>
      </c>
      <c r="H11" s="28" t="s">
        <v>191</v>
      </c>
      <c r="I11" s="28" t="s">
        <v>27</v>
      </c>
      <c r="J11" s="37" t="s">
        <v>25</v>
      </c>
      <c r="K11" s="37">
        <v>2011</v>
      </c>
      <c r="L11" s="29"/>
      <c r="M11" s="38">
        <v>3335350</v>
      </c>
      <c r="N11" s="30">
        <f>SUM(L11:M11)</f>
        <v>3335350</v>
      </c>
      <c r="O11" s="31"/>
      <c r="P11" s="31"/>
      <c r="Q11" s="31"/>
      <c r="R11" s="29"/>
      <c r="S11" s="29"/>
      <c r="T11" s="32">
        <f>SUM(R11:S11)</f>
        <v>0</v>
      </c>
      <c r="U11" s="28" t="s">
        <v>28</v>
      </c>
      <c r="V11" s="39" t="str">
        <f>IF(T11&gt;N11,"Invalid","OK")</f>
        <v>OK</v>
      </c>
    </row>
    <row r="12" spans="1:22" s="27" customFormat="1" ht="84" thickBot="1" thickTop="1">
      <c r="A12" s="35" t="s">
        <v>194</v>
      </c>
      <c r="B12" s="36" t="s">
        <v>22</v>
      </c>
      <c r="C12" s="26" t="s">
        <v>205</v>
      </c>
      <c r="D12" s="28" t="s">
        <v>23</v>
      </c>
      <c r="E12" s="28"/>
      <c r="F12" s="28"/>
      <c r="G12" s="28" t="s">
        <v>197</v>
      </c>
      <c r="H12" s="28" t="s">
        <v>191</v>
      </c>
      <c r="I12" s="28" t="s">
        <v>29</v>
      </c>
      <c r="J12" s="37" t="s">
        <v>25</v>
      </c>
      <c r="K12" s="37" t="s">
        <v>12</v>
      </c>
      <c r="L12" s="29"/>
      <c r="M12" s="38">
        <v>1500000</v>
      </c>
      <c r="N12" s="30">
        <f>SUM(L12:M12)</f>
        <v>1500000</v>
      </c>
      <c r="O12" s="31"/>
      <c r="P12" s="31"/>
      <c r="Q12" s="31"/>
      <c r="R12" s="29">
        <v>729053</v>
      </c>
      <c r="S12" s="29"/>
      <c r="T12" s="32">
        <f>SUM(R12:S12)</f>
        <v>729053</v>
      </c>
      <c r="U12" s="28" t="s">
        <v>30</v>
      </c>
      <c r="V12" s="39" t="str">
        <f>IF(T12&gt;N12,"Invalid","OK")</f>
        <v>OK</v>
      </c>
    </row>
    <row r="13" spans="1:22" s="27" customFormat="1" ht="51" thickBot="1" thickTop="1">
      <c r="A13" s="35" t="s">
        <v>194</v>
      </c>
      <c r="B13" s="36" t="s">
        <v>22</v>
      </c>
      <c r="C13" s="26" t="s">
        <v>205</v>
      </c>
      <c r="D13" s="28" t="s">
        <v>23</v>
      </c>
      <c r="E13" s="28"/>
      <c r="F13" s="28"/>
      <c r="G13" s="28" t="s">
        <v>198</v>
      </c>
      <c r="H13" s="28" t="s">
        <v>191</v>
      </c>
      <c r="I13" s="28" t="s">
        <v>32</v>
      </c>
      <c r="J13" s="37" t="s">
        <v>25</v>
      </c>
      <c r="K13" s="37">
        <v>2011</v>
      </c>
      <c r="L13" s="29"/>
      <c r="M13" s="38">
        <v>700000</v>
      </c>
      <c r="N13" s="30">
        <f>SUM(L13:M13)</f>
        <v>700000</v>
      </c>
      <c r="O13" s="31"/>
      <c r="P13" s="31"/>
      <c r="Q13" s="31"/>
      <c r="R13" s="29"/>
      <c r="S13" s="29"/>
      <c r="T13" s="32">
        <f>SUM(R13:S13)</f>
        <v>0</v>
      </c>
      <c r="U13" s="28" t="s">
        <v>33</v>
      </c>
      <c r="V13" s="39" t="str">
        <f>IF(T13&gt;N13,"Invalid","OK")</f>
        <v>OK</v>
      </c>
    </row>
    <row r="14" ht="27" customHeight="1" thickTop="1"/>
    <row r="17" spans="6:7" ht="27" customHeight="1">
      <c r="F17" s="75" t="s">
        <v>226</v>
      </c>
      <c r="G17" s="76" t="s">
        <v>233</v>
      </c>
    </row>
    <row r="53" ht="27" customHeight="1">
      <c r="G53" s="42"/>
    </row>
    <row r="72" spans="12:19" ht="27" customHeight="1">
      <c r="L72" s="60" t="s">
        <v>227</v>
      </c>
      <c r="M72" s="61"/>
      <c r="P72" s="49"/>
      <c r="Q72" s="51"/>
      <c r="R72" s="51"/>
      <c r="S72" s="49"/>
    </row>
    <row r="73" spans="12:19" ht="27" customHeight="1">
      <c r="L73" s="62" t="s">
        <v>228</v>
      </c>
      <c r="M73" s="63"/>
      <c r="N73" s="72"/>
      <c r="O73" s="66"/>
      <c r="P73" s="52"/>
      <c r="Q73" s="67"/>
      <c r="R73" s="53"/>
      <c r="S73" s="54"/>
    </row>
    <row r="74" spans="12:19" ht="27" customHeight="1">
      <c r="L74" s="64" t="s">
        <v>229</v>
      </c>
      <c r="M74" s="65"/>
      <c r="N74" s="73"/>
      <c r="O74" s="68"/>
      <c r="P74" s="55"/>
      <c r="Q74" s="69"/>
      <c r="R74" s="50"/>
      <c r="S74" s="56"/>
    </row>
    <row r="75" spans="12:19" ht="27" customHeight="1">
      <c r="L75" s="64" t="s">
        <v>230</v>
      </c>
      <c r="M75" s="65"/>
      <c r="N75" s="73"/>
      <c r="O75" s="68"/>
      <c r="P75" s="55"/>
      <c r="Q75" s="69"/>
      <c r="R75" s="50"/>
      <c r="S75" s="56"/>
    </row>
    <row r="76" spans="12:19" ht="27" customHeight="1">
      <c r="L76" s="98" t="s">
        <v>231</v>
      </c>
      <c r="M76" s="99"/>
      <c r="N76" s="73"/>
      <c r="O76" s="68"/>
      <c r="P76" s="55"/>
      <c r="Q76" s="69"/>
      <c r="R76" s="50"/>
      <c r="S76" s="56"/>
    </row>
    <row r="77" spans="12:19" ht="27" customHeight="1">
      <c r="L77" s="100" t="s">
        <v>232</v>
      </c>
      <c r="M77" s="101"/>
      <c r="N77" s="74"/>
      <c r="O77" s="70"/>
      <c r="P77" s="57"/>
      <c r="Q77" s="71"/>
      <c r="R77" s="58"/>
      <c r="S77" s="59"/>
    </row>
  </sheetData>
  <sheetProtection/>
  <mergeCells count="16">
    <mergeCell ref="A8:A9"/>
    <mergeCell ref="B8:B9"/>
    <mergeCell ref="D8:D9"/>
    <mergeCell ref="F8:F9"/>
    <mergeCell ref="G8:G9"/>
    <mergeCell ref="U8:U9"/>
    <mergeCell ref="F4:Q4"/>
    <mergeCell ref="M6:P6"/>
    <mergeCell ref="H8:H9"/>
    <mergeCell ref="I8:I9"/>
    <mergeCell ref="J8:J9"/>
    <mergeCell ref="L76:M76"/>
    <mergeCell ref="L77:M77"/>
    <mergeCell ref="K8:K9"/>
    <mergeCell ref="L8:N8"/>
    <mergeCell ref="O8:Q8"/>
  </mergeCells>
  <printOptions/>
  <pageMargins left="0.28" right="0" top="0.22" bottom="0" header="0" footer="0"/>
  <pageSetup horizontalDpi="600" verticalDpi="600" orientation="landscape" paperSize="8" scale="64" r:id="rId2"/>
  <drawing r:id="rId1"/>
</worksheet>
</file>

<file path=xl/worksheets/sheet5.xml><?xml version="1.0" encoding="utf-8"?>
<worksheet xmlns="http://schemas.openxmlformats.org/spreadsheetml/2006/main" xmlns:r="http://schemas.openxmlformats.org/officeDocument/2006/relationships">
  <dimension ref="A1:V75"/>
  <sheetViews>
    <sheetView view="pageBreakPreview" zoomScale="80" zoomScaleNormal="85" zoomScaleSheetLayoutView="80" zoomScalePageLayoutView="0" workbookViewId="0" topLeftCell="A64">
      <selection activeCell="G81" sqref="G81"/>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211</v>
      </c>
    </row>
    <row r="2" ht="12" customHeight="1" thickBot="1"/>
    <row r="3" spans="6:21" ht="27" customHeight="1" thickBot="1" thickTop="1">
      <c r="F3" s="93" t="s">
        <v>215</v>
      </c>
      <c r="G3" s="94"/>
      <c r="H3" s="94"/>
      <c r="I3" s="94"/>
      <c r="J3" s="94"/>
      <c r="K3" s="94"/>
      <c r="L3" s="94"/>
      <c r="M3" s="94"/>
      <c r="N3" s="94"/>
      <c r="O3" s="94"/>
      <c r="P3" s="94"/>
      <c r="Q3" s="95"/>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214</v>
      </c>
      <c r="G5" s="14" t="s">
        <v>210</v>
      </c>
      <c r="L5" s="16" t="s">
        <v>6</v>
      </c>
      <c r="M5" s="96" t="s">
        <v>21</v>
      </c>
      <c r="N5" s="96"/>
      <c r="O5" s="96"/>
      <c r="P5" s="97"/>
      <c r="Q5" s="19"/>
    </row>
    <row r="6" spans="7:20" ht="27" customHeight="1" thickTop="1">
      <c r="G6" s="7"/>
      <c r="H6" s="7"/>
      <c r="I6" s="7"/>
      <c r="J6" s="7"/>
      <c r="K6" s="7"/>
      <c r="L6" s="8"/>
      <c r="M6" s="8"/>
      <c r="N6" s="9"/>
      <c r="O6" s="8"/>
      <c r="P6" s="8"/>
      <c r="Q6" s="8"/>
      <c r="R6" s="8"/>
      <c r="S6" s="8"/>
      <c r="T6" s="8"/>
    </row>
    <row r="7" spans="1:21" ht="27.75" customHeight="1">
      <c r="A7" s="86" t="s">
        <v>4</v>
      </c>
      <c r="B7" s="86" t="s">
        <v>6</v>
      </c>
      <c r="C7" s="20"/>
      <c r="D7" s="87" t="s">
        <v>208</v>
      </c>
      <c r="E7" s="22"/>
      <c r="F7" s="89" t="s">
        <v>0</v>
      </c>
      <c r="G7" s="89" t="s">
        <v>7</v>
      </c>
      <c r="H7" s="89" t="s">
        <v>209</v>
      </c>
      <c r="I7" s="89" t="s">
        <v>5</v>
      </c>
      <c r="J7" s="89" t="s">
        <v>193</v>
      </c>
      <c r="K7" s="89" t="s">
        <v>8</v>
      </c>
      <c r="L7" s="102" t="s">
        <v>212</v>
      </c>
      <c r="M7" s="102"/>
      <c r="N7" s="102"/>
      <c r="O7" s="102" t="s">
        <v>213</v>
      </c>
      <c r="P7" s="102"/>
      <c r="Q7" s="102"/>
      <c r="R7" s="23"/>
      <c r="S7" s="23"/>
      <c r="T7" s="23"/>
      <c r="U7" s="91" t="s">
        <v>3</v>
      </c>
    </row>
    <row r="8" spans="1:22" s="2" customFormat="1" ht="48" thickBot="1">
      <c r="A8" s="86"/>
      <c r="B8" s="86"/>
      <c r="C8" s="21" t="s">
        <v>204</v>
      </c>
      <c r="D8" s="88"/>
      <c r="E8" s="24" t="s">
        <v>200</v>
      </c>
      <c r="F8" s="90"/>
      <c r="G8" s="90"/>
      <c r="H8" s="90"/>
      <c r="I8" s="90"/>
      <c r="J8" s="90"/>
      <c r="K8" s="90"/>
      <c r="L8" s="25" t="s">
        <v>1</v>
      </c>
      <c r="M8" s="25" t="s">
        <v>2</v>
      </c>
      <c r="N8" s="25" t="s">
        <v>199</v>
      </c>
      <c r="O8" s="25" t="s">
        <v>1</v>
      </c>
      <c r="P8" s="25" t="s">
        <v>2</v>
      </c>
      <c r="Q8" s="25" t="s">
        <v>199</v>
      </c>
      <c r="R8" s="25" t="s">
        <v>201</v>
      </c>
      <c r="S8" s="25" t="s">
        <v>202</v>
      </c>
      <c r="T8" s="25" t="s">
        <v>203</v>
      </c>
      <c r="U8" s="92"/>
      <c r="V8" s="1" t="s">
        <v>207</v>
      </c>
    </row>
    <row r="9" spans="1:22" s="27" customFormat="1" ht="67.5" thickBot="1" thickTop="1">
      <c r="A9" s="35" t="s">
        <v>194</v>
      </c>
      <c r="B9" s="36" t="s">
        <v>22</v>
      </c>
      <c r="C9" s="26" t="s">
        <v>205</v>
      </c>
      <c r="D9" s="28" t="s">
        <v>23</v>
      </c>
      <c r="E9" s="28"/>
      <c r="F9" s="28"/>
      <c r="G9" s="28" t="s">
        <v>195</v>
      </c>
      <c r="H9" s="28" t="s">
        <v>191</v>
      </c>
      <c r="I9" s="28" t="s">
        <v>24</v>
      </c>
      <c r="J9" s="28" t="s">
        <v>25</v>
      </c>
      <c r="K9" s="37" t="s">
        <v>17</v>
      </c>
      <c r="L9" s="29"/>
      <c r="M9" s="38">
        <v>1500000</v>
      </c>
      <c r="N9" s="30">
        <f aca="true" t="shared" si="0" ref="N9:N14">SUM(L9:M9)</f>
        <v>1500000</v>
      </c>
      <c r="O9" s="31"/>
      <c r="P9" s="31"/>
      <c r="Q9" s="31"/>
      <c r="R9" s="29">
        <v>400840</v>
      </c>
      <c r="S9" s="29"/>
      <c r="T9" s="32">
        <f aca="true" t="shared" si="1" ref="T9:T14">SUM(R9:S9)</f>
        <v>400840</v>
      </c>
      <c r="U9" s="28" t="s">
        <v>26</v>
      </c>
      <c r="V9" s="39" t="str">
        <f aca="true" t="shared" si="2" ref="V9:V72">IF(T9&gt;N9,"Invalid","OK")</f>
        <v>OK</v>
      </c>
    </row>
    <row r="10" spans="1:22" s="27" customFormat="1" ht="67.5" thickBot="1" thickTop="1">
      <c r="A10" s="35" t="s">
        <v>194</v>
      </c>
      <c r="B10" s="36" t="s">
        <v>22</v>
      </c>
      <c r="C10" s="26" t="s">
        <v>205</v>
      </c>
      <c r="D10" s="28" t="s">
        <v>23</v>
      </c>
      <c r="E10" s="28"/>
      <c r="F10" s="28"/>
      <c r="G10" s="28" t="s">
        <v>196</v>
      </c>
      <c r="H10" s="28" t="s">
        <v>191</v>
      </c>
      <c r="I10" s="28" t="s">
        <v>27</v>
      </c>
      <c r="J10" s="28" t="s">
        <v>25</v>
      </c>
      <c r="K10" s="37">
        <v>2011</v>
      </c>
      <c r="L10" s="29"/>
      <c r="M10" s="38">
        <v>3335350</v>
      </c>
      <c r="N10" s="30">
        <f t="shared" si="0"/>
        <v>3335350</v>
      </c>
      <c r="O10" s="31"/>
      <c r="P10" s="31"/>
      <c r="Q10" s="31"/>
      <c r="R10" s="29"/>
      <c r="S10" s="29"/>
      <c r="T10" s="32">
        <f t="shared" si="1"/>
        <v>0</v>
      </c>
      <c r="U10" s="28" t="s">
        <v>28</v>
      </c>
      <c r="V10" s="39" t="str">
        <f t="shared" si="2"/>
        <v>OK</v>
      </c>
    </row>
    <row r="11" spans="1:22" s="27" customFormat="1" ht="84" thickBot="1" thickTop="1">
      <c r="A11" s="35" t="s">
        <v>194</v>
      </c>
      <c r="B11" s="36" t="s">
        <v>22</v>
      </c>
      <c r="C11" s="26" t="s">
        <v>205</v>
      </c>
      <c r="D11" s="28" t="s">
        <v>23</v>
      </c>
      <c r="E11" s="28"/>
      <c r="F11" s="28"/>
      <c r="G11" s="28" t="s">
        <v>197</v>
      </c>
      <c r="H11" s="28" t="s">
        <v>191</v>
      </c>
      <c r="I11" s="28" t="s">
        <v>29</v>
      </c>
      <c r="J11" s="28" t="s">
        <v>25</v>
      </c>
      <c r="K11" s="37" t="s">
        <v>12</v>
      </c>
      <c r="L11" s="29"/>
      <c r="M11" s="38">
        <v>1500000</v>
      </c>
      <c r="N11" s="30">
        <f t="shared" si="0"/>
        <v>1500000</v>
      </c>
      <c r="O11" s="31"/>
      <c r="P11" s="31"/>
      <c r="Q11" s="31"/>
      <c r="R11" s="29">
        <v>729053</v>
      </c>
      <c r="S11" s="29"/>
      <c r="T11" s="32">
        <f t="shared" si="1"/>
        <v>729053</v>
      </c>
      <c r="U11" s="28" t="s">
        <v>30</v>
      </c>
      <c r="V11" s="39" t="str">
        <f t="shared" si="2"/>
        <v>OK</v>
      </c>
    </row>
    <row r="12" spans="1:22" s="27" customFormat="1" ht="51" thickBot="1" thickTop="1">
      <c r="A12" s="35" t="s">
        <v>194</v>
      </c>
      <c r="B12" s="36" t="s">
        <v>22</v>
      </c>
      <c r="C12" s="26" t="s">
        <v>205</v>
      </c>
      <c r="D12" s="28" t="s">
        <v>23</v>
      </c>
      <c r="E12" s="28"/>
      <c r="F12" s="28"/>
      <c r="G12" s="28" t="s">
        <v>198</v>
      </c>
      <c r="H12" s="28" t="s">
        <v>191</v>
      </c>
      <c r="I12" s="28" t="s">
        <v>32</v>
      </c>
      <c r="J12" s="28" t="s">
        <v>25</v>
      </c>
      <c r="K12" s="37">
        <v>2011</v>
      </c>
      <c r="L12" s="29"/>
      <c r="M12" s="38">
        <v>700000</v>
      </c>
      <c r="N12" s="30">
        <f t="shared" si="0"/>
        <v>700000</v>
      </c>
      <c r="O12" s="31"/>
      <c r="P12" s="31"/>
      <c r="Q12" s="31"/>
      <c r="R12" s="29"/>
      <c r="S12" s="29"/>
      <c r="T12" s="32">
        <f t="shared" si="1"/>
        <v>0</v>
      </c>
      <c r="U12" s="28" t="s">
        <v>33</v>
      </c>
      <c r="V12" s="39" t="str">
        <f t="shared" si="2"/>
        <v>OK</v>
      </c>
    </row>
    <row r="13" spans="1:22" s="27" customFormat="1" ht="34.5" thickBot="1" thickTop="1">
      <c r="A13" s="35" t="s">
        <v>194</v>
      </c>
      <c r="B13" s="36" t="s">
        <v>36</v>
      </c>
      <c r="C13" s="26" t="s">
        <v>205</v>
      </c>
      <c r="D13" s="28" t="s">
        <v>23</v>
      </c>
      <c r="E13" s="28"/>
      <c r="F13" s="28" t="s">
        <v>37</v>
      </c>
      <c r="G13" s="28"/>
      <c r="H13" s="28" t="s">
        <v>34</v>
      </c>
      <c r="I13" s="28" t="s">
        <v>38</v>
      </c>
      <c r="J13" s="28"/>
      <c r="K13" s="37" t="s">
        <v>39</v>
      </c>
      <c r="L13" s="29"/>
      <c r="M13" s="38">
        <v>1000000</v>
      </c>
      <c r="N13" s="30">
        <f t="shared" si="0"/>
        <v>1000000</v>
      </c>
      <c r="O13" s="31"/>
      <c r="P13" s="31"/>
      <c r="Q13" s="31"/>
      <c r="R13" s="29"/>
      <c r="S13" s="29">
        <v>215000</v>
      </c>
      <c r="T13" s="32">
        <f t="shared" si="1"/>
        <v>215000</v>
      </c>
      <c r="U13" s="28" t="s">
        <v>40</v>
      </c>
      <c r="V13" s="39" t="str">
        <f t="shared" si="2"/>
        <v>OK</v>
      </c>
    </row>
    <row r="14" spans="1:22" s="27" customFormat="1" ht="18" thickBot="1" thickTop="1">
      <c r="A14" s="35" t="s">
        <v>194</v>
      </c>
      <c r="B14" s="36" t="s">
        <v>36</v>
      </c>
      <c r="C14" s="26" t="s">
        <v>205</v>
      </c>
      <c r="D14" s="28" t="s">
        <v>23</v>
      </c>
      <c r="E14" s="28"/>
      <c r="F14" s="28" t="s">
        <v>41</v>
      </c>
      <c r="G14" s="28"/>
      <c r="H14" s="28"/>
      <c r="I14" s="28"/>
      <c r="J14" s="28" t="s">
        <v>25</v>
      </c>
      <c r="K14" s="37" t="s">
        <v>18</v>
      </c>
      <c r="L14" s="29"/>
      <c r="M14" s="38">
        <v>10000000</v>
      </c>
      <c r="N14" s="30">
        <f t="shared" si="0"/>
        <v>10000000</v>
      </c>
      <c r="O14" s="31"/>
      <c r="P14" s="31"/>
      <c r="Q14" s="31"/>
      <c r="R14" s="29"/>
      <c r="S14" s="29">
        <f>3.5*100000</f>
        <v>350000</v>
      </c>
      <c r="T14" s="32">
        <f t="shared" si="1"/>
        <v>350000</v>
      </c>
      <c r="U14" s="28" t="s">
        <v>42</v>
      </c>
      <c r="V14" s="39" t="str">
        <f t="shared" si="2"/>
        <v>OK</v>
      </c>
    </row>
    <row r="15" spans="1:22" s="27" customFormat="1" ht="51" thickBot="1" thickTop="1">
      <c r="A15" s="35" t="s">
        <v>194</v>
      </c>
      <c r="B15" s="36" t="s">
        <v>36</v>
      </c>
      <c r="C15" s="26" t="s">
        <v>205</v>
      </c>
      <c r="D15" s="28" t="s">
        <v>23</v>
      </c>
      <c r="E15" s="28"/>
      <c r="F15" s="28" t="s">
        <v>43</v>
      </c>
      <c r="G15" s="28" t="s">
        <v>44</v>
      </c>
      <c r="H15" s="28"/>
      <c r="I15" s="28"/>
      <c r="J15" s="28" t="s">
        <v>25</v>
      </c>
      <c r="K15" s="37" t="s">
        <v>16</v>
      </c>
      <c r="L15" s="29">
        <f>2.9993*1000000</f>
        <v>2999300</v>
      </c>
      <c r="M15" s="38"/>
      <c r="N15" s="30">
        <f aca="true" t="shared" si="3" ref="N15:N75">SUM(L15:M15)</f>
        <v>2999300</v>
      </c>
      <c r="O15" s="31"/>
      <c r="P15" s="31"/>
      <c r="Q15" s="31"/>
      <c r="R15" s="29"/>
      <c r="S15" s="29">
        <v>792350</v>
      </c>
      <c r="T15" s="32">
        <f aca="true" t="shared" si="4" ref="T15:T75">SUM(R15:S15)</f>
        <v>792350</v>
      </c>
      <c r="U15" s="28" t="s">
        <v>45</v>
      </c>
      <c r="V15" s="39" t="str">
        <f t="shared" si="2"/>
        <v>OK</v>
      </c>
    </row>
    <row r="16" spans="1:22" s="27" customFormat="1" ht="34.5" thickBot="1" thickTop="1">
      <c r="A16" s="35" t="s">
        <v>194</v>
      </c>
      <c r="B16" s="36" t="s">
        <v>46</v>
      </c>
      <c r="C16" s="26" t="s">
        <v>205</v>
      </c>
      <c r="D16" s="28" t="s">
        <v>23</v>
      </c>
      <c r="E16" s="28"/>
      <c r="F16" s="28" t="s">
        <v>216</v>
      </c>
      <c r="G16" s="28"/>
      <c r="H16" s="28" t="s">
        <v>47</v>
      </c>
      <c r="I16" s="28" t="s">
        <v>48</v>
      </c>
      <c r="J16" s="28" t="s">
        <v>25</v>
      </c>
      <c r="K16" s="37" t="s">
        <v>11</v>
      </c>
      <c r="L16" s="29">
        <f>1.8*1000000</f>
        <v>1800000</v>
      </c>
      <c r="M16" s="38">
        <f>1.2*1000000</f>
        <v>1200000</v>
      </c>
      <c r="N16" s="30">
        <f t="shared" si="3"/>
        <v>3000000</v>
      </c>
      <c r="O16" s="31"/>
      <c r="P16" s="31"/>
      <c r="Q16" s="31"/>
      <c r="R16" s="29">
        <v>2167369</v>
      </c>
      <c r="S16" s="29"/>
      <c r="T16" s="32">
        <f t="shared" si="4"/>
        <v>2167369</v>
      </c>
      <c r="U16" s="28" t="s">
        <v>49</v>
      </c>
      <c r="V16" s="39" t="str">
        <f t="shared" si="2"/>
        <v>OK</v>
      </c>
    </row>
    <row r="17" spans="1:22" s="27" customFormat="1" ht="51" thickBot="1" thickTop="1">
      <c r="A17" s="35" t="s">
        <v>194</v>
      </c>
      <c r="B17" s="36" t="s">
        <v>46</v>
      </c>
      <c r="C17" s="26" t="s">
        <v>205</v>
      </c>
      <c r="D17" s="28" t="s">
        <v>23</v>
      </c>
      <c r="E17" s="28"/>
      <c r="F17" s="28" t="s">
        <v>217</v>
      </c>
      <c r="G17" s="28" t="s">
        <v>50</v>
      </c>
      <c r="H17" s="28"/>
      <c r="I17" s="28"/>
      <c r="J17" s="28" t="s">
        <v>25</v>
      </c>
      <c r="K17" s="37" t="s">
        <v>16</v>
      </c>
      <c r="L17" s="29"/>
      <c r="M17" s="38">
        <v>2985000</v>
      </c>
      <c r="N17" s="30">
        <f t="shared" si="3"/>
        <v>2985000</v>
      </c>
      <c r="O17" s="31"/>
      <c r="P17" s="31"/>
      <c r="Q17" s="31"/>
      <c r="R17" s="29">
        <v>960504</v>
      </c>
      <c r="S17" s="29"/>
      <c r="T17" s="32">
        <f t="shared" si="4"/>
        <v>960504</v>
      </c>
      <c r="U17" s="28" t="s">
        <v>51</v>
      </c>
      <c r="V17" s="39" t="str">
        <f t="shared" si="2"/>
        <v>OK</v>
      </c>
    </row>
    <row r="18" spans="1:22" s="27" customFormat="1" ht="84" thickBot="1" thickTop="1">
      <c r="A18" s="35" t="s">
        <v>194</v>
      </c>
      <c r="B18" s="36" t="s">
        <v>46</v>
      </c>
      <c r="C18" s="26" t="s">
        <v>205</v>
      </c>
      <c r="D18" s="28" t="s">
        <v>23</v>
      </c>
      <c r="E18" s="28"/>
      <c r="F18" s="28" t="s">
        <v>218</v>
      </c>
      <c r="G18" s="28" t="s">
        <v>52</v>
      </c>
      <c r="H18" s="28"/>
      <c r="I18" s="28"/>
      <c r="J18" s="28" t="s">
        <v>25</v>
      </c>
      <c r="K18" s="37"/>
      <c r="L18" s="29"/>
      <c r="M18" s="38">
        <v>3390000</v>
      </c>
      <c r="N18" s="30">
        <f t="shared" si="3"/>
        <v>3390000</v>
      </c>
      <c r="O18" s="31"/>
      <c r="P18" s="31"/>
      <c r="Q18" s="31"/>
      <c r="R18" s="29"/>
      <c r="S18" s="29"/>
      <c r="T18" s="32">
        <f t="shared" si="4"/>
        <v>0</v>
      </c>
      <c r="U18" s="28" t="s">
        <v>53</v>
      </c>
      <c r="V18" s="39" t="str">
        <f t="shared" si="2"/>
        <v>OK</v>
      </c>
    </row>
    <row r="19" spans="1:22" s="27" customFormat="1" ht="18" thickBot="1" thickTop="1">
      <c r="A19" s="35" t="s">
        <v>194</v>
      </c>
      <c r="B19" s="36" t="s">
        <v>46</v>
      </c>
      <c r="C19" s="26" t="s">
        <v>205</v>
      </c>
      <c r="D19" s="28" t="s">
        <v>31</v>
      </c>
      <c r="E19" s="28"/>
      <c r="F19" s="28" t="s">
        <v>54</v>
      </c>
      <c r="G19" s="28"/>
      <c r="H19" s="28"/>
      <c r="I19" s="28"/>
      <c r="J19" s="28"/>
      <c r="K19" s="37"/>
      <c r="L19" s="29">
        <v>3500000</v>
      </c>
      <c r="M19" s="38"/>
      <c r="N19" s="30">
        <f t="shared" si="3"/>
        <v>3500000</v>
      </c>
      <c r="O19" s="31"/>
      <c r="P19" s="31"/>
      <c r="Q19" s="31"/>
      <c r="R19" s="29"/>
      <c r="S19" s="29"/>
      <c r="T19" s="32">
        <f t="shared" si="4"/>
        <v>0</v>
      </c>
      <c r="U19" s="28" t="s">
        <v>55</v>
      </c>
      <c r="V19" s="39" t="str">
        <f t="shared" si="2"/>
        <v>OK</v>
      </c>
    </row>
    <row r="20" spans="1:22" s="27" customFormat="1" ht="18" thickBot="1" thickTop="1">
      <c r="A20" s="35" t="s">
        <v>194</v>
      </c>
      <c r="B20" s="36" t="s">
        <v>46</v>
      </c>
      <c r="C20" s="26" t="s">
        <v>205</v>
      </c>
      <c r="D20" s="28" t="s">
        <v>31</v>
      </c>
      <c r="E20" s="28"/>
      <c r="F20" s="28" t="s">
        <v>56</v>
      </c>
      <c r="G20" s="28"/>
      <c r="H20" s="28"/>
      <c r="I20" s="28"/>
      <c r="J20" s="28"/>
      <c r="K20" s="37"/>
      <c r="L20" s="29">
        <v>1130000</v>
      </c>
      <c r="M20" s="38"/>
      <c r="N20" s="30">
        <f t="shared" si="3"/>
        <v>1130000</v>
      </c>
      <c r="O20" s="31"/>
      <c r="P20" s="31"/>
      <c r="Q20" s="31"/>
      <c r="R20" s="29"/>
      <c r="S20" s="29"/>
      <c r="T20" s="32">
        <f t="shared" si="4"/>
        <v>0</v>
      </c>
      <c r="U20" s="28" t="s">
        <v>57</v>
      </c>
      <c r="V20" s="39" t="str">
        <f t="shared" si="2"/>
        <v>OK</v>
      </c>
    </row>
    <row r="21" spans="1:22" s="27" customFormat="1" ht="34.5" thickBot="1" thickTop="1">
      <c r="A21" s="35" t="s">
        <v>194</v>
      </c>
      <c r="B21" s="36" t="s">
        <v>46</v>
      </c>
      <c r="C21" s="26" t="s">
        <v>205</v>
      </c>
      <c r="D21" s="28" t="s">
        <v>31</v>
      </c>
      <c r="E21" s="28"/>
      <c r="F21" s="28" t="s">
        <v>58</v>
      </c>
      <c r="G21" s="28"/>
      <c r="H21" s="28"/>
      <c r="I21" s="28"/>
      <c r="J21" s="28"/>
      <c r="K21" s="37"/>
      <c r="L21" s="29">
        <v>1914250</v>
      </c>
      <c r="M21" s="38"/>
      <c r="N21" s="30">
        <f t="shared" si="3"/>
        <v>1914250</v>
      </c>
      <c r="O21" s="31"/>
      <c r="P21" s="31"/>
      <c r="Q21" s="31"/>
      <c r="R21" s="29">
        <v>1045668.11</v>
      </c>
      <c r="S21" s="29"/>
      <c r="T21" s="32">
        <f t="shared" si="4"/>
        <v>1045668.11</v>
      </c>
      <c r="U21" s="28" t="s">
        <v>57</v>
      </c>
      <c r="V21" s="39" t="str">
        <f t="shared" si="2"/>
        <v>OK</v>
      </c>
    </row>
    <row r="22" spans="1:22" s="27" customFormat="1" ht="18" thickBot="1" thickTop="1">
      <c r="A22" s="35" t="s">
        <v>194</v>
      </c>
      <c r="B22" s="36" t="s">
        <v>46</v>
      </c>
      <c r="C22" s="26" t="s">
        <v>205</v>
      </c>
      <c r="D22" s="28" t="s">
        <v>31</v>
      </c>
      <c r="E22" s="28"/>
      <c r="F22" s="28" t="s">
        <v>59</v>
      </c>
      <c r="G22" s="28"/>
      <c r="H22" s="28"/>
      <c r="I22" s="28"/>
      <c r="J22" s="28"/>
      <c r="K22" s="37"/>
      <c r="L22" s="29">
        <v>7446980</v>
      </c>
      <c r="M22" s="38"/>
      <c r="N22" s="30">
        <f t="shared" si="3"/>
        <v>7446980</v>
      </c>
      <c r="O22" s="31"/>
      <c r="P22" s="31"/>
      <c r="Q22" s="31"/>
      <c r="R22" s="29"/>
      <c r="S22" s="29"/>
      <c r="T22" s="32">
        <f t="shared" si="4"/>
        <v>0</v>
      </c>
      <c r="U22" s="28" t="s">
        <v>57</v>
      </c>
      <c r="V22" s="39" t="str">
        <f t="shared" si="2"/>
        <v>OK</v>
      </c>
    </row>
    <row r="23" spans="1:22" s="27" customFormat="1" ht="18" thickBot="1" thickTop="1">
      <c r="A23" s="35" t="s">
        <v>194</v>
      </c>
      <c r="B23" s="36" t="s">
        <v>46</v>
      </c>
      <c r="C23" s="26" t="s">
        <v>205</v>
      </c>
      <c r="D23" s="28" t="s">
        <v>31</v>
      </c>
      <c r="E23" s="28"/>
      <c r="F23" s="28" t="s">
        <v>60</v>
      </c>
      <c r="G23" s="28"/>
      <c r="H23" s="28"/>
      <c r="I23" s="28"/>
      <c r="J23" s="28"/>
      <c r="K23" s="37"/>
      <c r="L23" s="29">
        <v>7200000</v>
      </c>
      <c r="M23" s="38"/>
      <c r="N23" s="30">
        <f t="shared" si="3"/>
        <v>7200000</v>
      </c>
      <c r="O23" s="31"/>
      <c r="P23" s="31"/>
      <c r="Q23" s="31"/>
      <c r="R23" s="29"/>
      <c r="S23" s="29"/>
      <c r="T23" s="32">
        <f t="shared" si="4"/>
        <v>0</v>
      </c>
      <c r="U23" s="28" t="s">
        <v>61</v>
      </c>
      <c r="V23" s="39" t="str">
        <f t="shared" si="2"/>
        <v>OK</v>
      </c>
    </row>
    <row r="24" spans="1:22" s="27" customFormat="1" ht="34.5" thickBot="1" thickTop="1">
      <c r="A24" s="35" t="s">
        <v>194</v>
      </c>
      <c r="B24" s="36" t="s">
        <v>46</v>
      </c>
      <c r="C24" s="26" t="s">
        <v>205</v>
      </c>
      <c r="D24" s="28" t="s">
        <v>31</v>
      </c>
      <c r="E24" s="28"/>
      <c r="F24" s="28" t="s">
        <v>62</v>
      </c>
      <c r="G24" s="28"/>
      <c r="H24" s="28"/>
      <c r="I24" s="28"/>
      <c r="J24" s="28"/>
      <c r="K24" s="37"/>
      <c r="L24" s="29">
        <v>3900000</v>
      </c>
      <c r="M24" s="38"/>
      <c r="N24" s="30">
        <f t="shared" si="3"/>
        <v>3900000</v>
      </c>
      <c r="O24" s="31"/>
      <c r="P24" s="31"/>
      <c r="Q24" s="31"/>
      <c r="R24" s="29"/>
      <c r="S24" s="29"/>
      <c r="T24" s="32">
        <f t="shared" si="4"/>
        <v>0</v>
      </c>
      <c r="U24" s="28" t="s">
        <v>61</v>
      </c>
      <c r="V24" s="39" t="str">
        <f t="shared" si="2"/>
        <v>OK</v>
      </c>
    </row>
    <row r="25" spans="1:22" s="27" customFormat="1" ht="34.5" thickBot="1" thickTop="1">
      <c r="A25" s="35" t="s">
        <v>194</v>
      </c>
      <c r="B25" s="36" t="s">
        <v>46</v>
      </c>
      <c r="C25" s="26" t="s">
        <v>205</v>
      </c>
      <c r="D25" s="28" t="s">
        <v>31</v>
      </c>
      <c r="E25" s="28"/>
      <c r="F25" s="28" t="s">
        <v>63</v>
      </c>
      <c r="G25" s="28"/>
      <c r="H25" s="28"/>
      <c r="I25" s="28"/>
      <c r="J25" s="28"/>
      <c r="K25" s="37"/>
      <c r="L25" s="29">
        <v>4100000</v>
      </c>
      <c r="M25" s="38"/>
      <c r="N25" s="30">
        <f t="shared" si="3"/>
        <v>4100000</v>
      </c>
      <c r="O25" s="31"/>
      <c r="P25" s="31"/>
      <c r="Q25" s="31"/>
      <c r="R25" s="29">
        <v>1655644.67</v>
      </c>
      <c r="S25" s="29"/>
      <c r="T25" s="32">
        <f t="shared" si="4"/>
        <v>1655644.67</v>
      </c>
      <c r="U25" s="28" t="s">
        <v>61</v>
      </c>
      <c r="V25" s="39" t="str">
        <f t="shared" si="2"/>
        <v>OK</v>
      </c>
    </row>
    <row r="26" spans="1:22" s="27" customFormat="1" ht="67.5" thickBot="1" thickTop="1">
      <c r="A26" s="35" t="s">
        <v>194</v>
      </c>
      <c r="B26" s="36" t="s">
        <v>46</v>
      </c>
      <c r="C26" s="26" t="s">
        <v>205</v>
      </c>
      <c r="D26" s="28" t="s">
        <v>31</v>
      </c>
      <c r="E26" s="28"/>
      <c r="F26" s="28" t="s">
        <v>64</v>
      </c>
      <c r="G26" s="28"/>
      <c r="H26" s="28"/>
      <c r="I26" s="28"/>
      <c r="J26" s="28"/>
      <c r="K26" s="37"/>
      <c r="L26" s="29">
        <v>2219000</v>
      </c>
      <c r="M26" s="38"/>
      <c r="N26" s="30">
        <f t="shared" si="3"/>
        <v>2219000</v>
      </c>
      <c r="O26" s="31"/>
      <c r="P26" s="31"/>
      <c r="Q26" s="31"/>
      <c r="R26" s="29">
        <v>303592</v>
      </c>
      <c r="S26" s="29"/>
      <c r="T26" s="32">
        <f t="shared" si="4"/>
        <v>303592</v>
      </c>
      <c r="U26" s="28" t="s">
        <v>65</v>
      </c>
      <c r="V26" s="39" t="str">
        <f t="shared" si="2"/>
        <v>OK</v>
      </c>
    </row>
    <row r="27" spans="1:22" s="27" customFormat="1" ht="51" thickBot="1" thickTop="1">
      <c r="A27" s="35" t="s">
        <v>194</v>
      </c>
      <c r="B27" s="36" t="s">
        <v>46</v>
      </c>
      <c r="C27" s="26" t="s">
        <v>205</v>
      </c>
      <c r="D27" s="28" t="s">
        <v>31</v>
      </c>
      <c r="E27" s="28"/>
      <c r="F27" s="28" t="s">
        <v>66</v>
      </c>
      <c r="G27" s="28"/>
      <c r="H27" s="28"/>
      <c r="I27" s="28"/>
      <c r="J27" s="28"/>
      <c r="K27" s="37"/>
      <c r="L27" s="29">
        <v>4100000</v>
      </c>
      <c r="M27" s="38"/>
      <c r="N27" s="30">
        <f t="shared" si="3"/>
        <v>4100000</v>
      </c>
      <c r="O27" s="31"/>
      <c r="P27" s="31"/>
      <c r="Q27" s="31"/>
      <c r="R27" s="29"/>
      <c r="S27" s="29"/>
      <c r="T27" s="32">
        <f t="shared" si="4"/>
        <v>0</v>
      </c>
      <c r="U27" s="28" t="s">
        <v>67</v>
      </c>
      <c r="V27" s="39" t="str">
        <f t="shared" si="2"/>
        <v>OK</v>
      </c>
    </row>
    <row r="28" spans="1:22" s="27" customFormat="1" ht="34.5" thickBot="1" thickTop="1">
      <c r="A28" s="35" t="s">
        <v>194</v>
      </c>
      <c r="B28" s="36" t="s">
        <v>46</v>
      </c>
      <c r="C28" s="26" t="s">
        <v>205</v>
      </c>
      <c r="D28" s="28" t="s">
        <v>31</v>
      </c>
      <c r="E28" s="28"/>
      <c r="F28" s="28" t="s">
        <v>68</v>
      </c>
      <c r="G28" s="28"/>
      <c r="H28" s="28"/>
      <c r="I28" s="28"/>
      <c r="J28" s="28"/>
      <c r="K28" s="37"/>
      <c r="L28" s="29">
        <v>829000</v>
      </c>
      <c r="M28" s="38"/>
      <c r="N28" s="30">
        <f t="shared" si="3"/>
        <v>829000</v>
      </c>
      <c r="O28" s="31"/>
      <c r="P28" s="31"/>
      <c r="Q28" s="31"/>
      <c r="R28" s="29">
        <v>1642256.7</v>
      </c>
      <c r="S28" s="29"/>
      <c r="T28" s="32">
        <f t="shared" si="4"/>
        <v>1642256.7</v>
      </c>
      <c r="U28" s="28" t="s">
        <v>69</v>
      </c>
      <c r="V28" s="39" t="str">
        <f t="shared" si="2"/>
        <v>Invalid</v>
      </c>
    </row>
    <row r="29" spans="1:22" s="27" customFormat="1" ht="34.5" thickBot="1" thickTop="1">
      <c r="A29" s="35" t="s">
        <v>194</v>
      </c>
      <c r="B29" s="36" t="s">
        <v>46</v>
      </c>
      <c r="C29" s="26" t="s">
        <v>205</v>
      </c>
      <c r="D29" s="28" t="s">
        <v>23</v>
      </c>
      <c r="E29" s="28"/>
      <c r="F29" s="28" t="s">
        <v>70</v>
      </c>
      <c r="G29" s="28"/>
      <c r="H29" s="28"/>
      <c r="I29" s="28"/>
      <c r="J29" s="28"/>
      <c r="K29" s="37"/>
      <c r="L29" s="29">
        <v>1760000</v>
      </c>
      <c r="M29" s="38"/>
      <c r="N29" s="30">
        <f t="shared" si="3"/>
        <v>1760000</v>
      </c>
      <c r="O29" s="31"/>
      <c r="P29" s="31"/>
      <c r="Q29" s="31"/>
      <c r="R29" s="29"/>
      <c r="S29" s="29"/>
      <c r="T29" s="32">
        <f t="shared" si="4"/>
        <v>0</v>
      </c>
      <c r="U29" s="28" t="s">
        <v>69</v>
      </c>
      <c r="V29" s="39" t="str">
        <f t="shared" si="2"/>
        <v>OK</v>
      </c>
    </row>
    <row r="30" spans="1:22" s="27" customFormat="1" ht="34.5" thickBot="1" thickTop="1">
      <c r="A30" s="35" t="s">
        <v>194</v>
      </c>
      <c r="B30" s="36" t="s">
        <v>46</v>
      </c>
      <c r="C30" s="26" t="s">
        <v>205</v>
      </c>
      <c r="D30" s="28" t="s">
        <v>23</v>
      </c>
      <c r="E30" s="28"/>
      <c r="F30" s="28" t="s">
        <v>71</v>
      </c>
      <c r="G30" s="28"/>
      <c r="H30" s="28"/>
      <c r="I30" s="28"/>
      <c r="J30" s="28"/>
      <c r="K30" s="37"/>
      <c r="L30" s="29">
        <v>106500</v>
      </c>
      <c r="M30" s="38"/>
      <c r="N30" s="30">
        <f t="shared" si="3"/>
        <v>106500</v>
      </c>
      <c r="O30" s="31"/>
      <c r="P30" s="31"/>
      <c r="Q30" s="31"/>
      <c r="R30" s="29"/>
      <c r="S30" s="29"/>
      <c r="T30" s="32">
        <f t="shared" si="4"/>
        <v>0</v>
      </c>
      <c r="U30" s="28" t="s">
        <v>72</v>
      </c>
      <c r="V30" s="39" t="str">
        <f t="shared" si="2"/>
        <v>OK</v>
      </c>
    </row>
    <row r="31" spans="1:22" s="27" customFormat="1" ht="34.5" thickBot="1" thickTop="1">
      <c r="A31" s="35" t="s">
        <v>194</v>
      </c>
      <c r="B31" s="36" t="s">
        <v>46</v>
      </c>
      <c r="C31" s="26" t="s">
        <v>205</v>
      </c>
      <c r="D31" s="28" t="s">
        <v>31</v>
      </c>
      <c r="E31" s="28"/>
      <c r="F31" s="28" t="s">
        <v>73</v>
      </c>
      <c r="G31" s="28"/>
      <c r="H31" s="28"/>
      <c r="I31" s="28"/>
      <c r="J31" s="28"/>
      <c r="K31" s="37"/>
      <c r="L31" s="29">
        <v>1497443</v>
      </c>
      <c r="M31" s="38"/>
      <c r="N31" s="30">
        <f t="shared" si="3"/>
        <v>1497443</v>
      </c>
      <c r="O31" s="31"/>
      <c r="P31" s="31"/>
      <c r="Q31" s="31"/>
      <c r="R31" s="29">
        <v>1045668.11</v>
      </c>
      <c r="S31" s="29"/>
      <c r="T31" s="32">
        <f t="shared" si="4"/>
        <v>1045668.11</v>
      </c>
      <c r="U31" s="28" t="s">
        <v>69</v>
      </c>
      <c r="V31" s="39" t="str">
        <f t="shared" si="2"/>
        <v>OK</v>
      </c>
    </row>
    <row r="32" spans="1:22" s="27" customFormat="1" ht="51" thickBot="1" thickTop="1">
      <c r="A32" s="35" t="s">
        <v>194</v>
      </c>
      <c r="B32" s="36" t="s">
        <v>46</v>
      </c>
      <c r="C32" s="26" t="s">
        <v>205</v>
      </c>
      <c r="D32" s="28" t="s">
        <v>31</v>
      </c>
      <c r="E32" s="28"/>
      <c r="F32" s="28" t="s">
        <v>219</v>
      </c>
      <c r="G32" s="28" t="s">
        <v>74</v>
      </c>
      <c r="H32" s="28"/>
      <c r="I32" s="28"/>
      <c r="J32" s="28" t="s">
        <v>25</v>
      </c>
      <c r="K32" s="37" t="s">
        <v>17</v>
      </c>
      <c r="L32" s="29"/>
      <c r="M32" s="38">
        <v>4105000</v>
      </c>
      <c r="N32" s="30">
        <f t="shared" si="3"/>
        <v>4105000</v>
      </c>
      <c r="O32" s="31"/>
      <c r="P32" s="31"/>
      <c r="Q32" s="31"/>
      <c r="R32" s="29"/>
      <c r="S32" s="29"/>
      <c r="T32" s="32">
        <f t="shared" si="4"/>
        <v>0</v>
      </c>
      <c r="U32" s="28" t="s">
        <v>75</v>
      </c>
      <c r="V32" s="39" t="str">
        <f t="shared" si="2"/>
        <v>OK</v>
      </c>
    </row>
    <row r="33" spans="1:22" s="27" customFormat="1" ht="51" thickBot="1" thickTop="1">
      <c r="A33" s="35" t="s">
        <v>194</v>
      </c>
      <c r="B33" s="36" t="s">
        <v>46</v>
      </c>
      <c r="C33" s="26" t="s">
        <v>205</v>
      </c>
      <c r="D33" s="28" t="s">
        <v>31</v>
      </c>
      <c r="E33" s="28"/>
      <c r="F33" s="28" t="s">
        <v>219</v>
      </c>
      <c r="G33" s="28" t="s">
        <v>76</v>
      </c>
      <c r="H33" s="28"/>
      <c r="I33" s="28"/>
      <c r="J33" s="28" t="s">
        <v>25</v>
      </c>
      <c r="K33" s="37" t="s">
        <v>18</v>
      </c>
      <c r="L33" s="29"/>
      <c r="M33" s="38">
        <v>1000000</v>
      </c>
      <c r="N33" s="30">
        <f t="shared" si="3"/>
        <v>1000000</v>
      </c>
      <c r="O33" s="31"/>
      <c r="P33" s="31"/>
      <c r="Q33" s="31"/>
      <c r="R33" s="29">
        <v>1260449.87</v>
      </c>
      <c r="S33" s="29"/>
      <c r="T33" s="32">
        <f t="shared" si="4"/>
        <v>1260449.87</v>
      </c>
      <c r="U33" s="28" t="s">
        <v>77</v>
      </c>
      <c r="V33" s="39" t="str">
        <f t="shared" si="2"/>
        <v>Invalid</v>
      </c>
    </row>
    <row r="34" spans="1:22" s="27" customFormat="1" ht="84" thickBot="1" thickTop="1">
      <c r="A34" s="35" t="s">
        <v>194</v>
      </c>
      <c r="B34" s="36" t="s">
        <v>46</v>
      </c>
      <c r="C34" s="26" t="s">
        <v>205</v>
      </c>
      <c r="D34" s="28" t="s">
        <v>23</v>
      </c>
      <c r="E34" s="28"/>
      <c r="F34" s="28" t="s">
        <v>220</v>
      </c>
      <c r="G34" s="28"/>
      <c r="H34" s="28" t="s">
        <v>47</v>
      </c>
      <c r="I34" s="28" t="s">
        <v>78</v>
      </c>
      <c r="J34" s="28" t="s">
        <v>25</v>
      </c>
      <c r="K34" s="37" t="s">
        <v>16</v>
      </c>
      <c r="L34" s="29">
        <v>1091200</v>
      </c>
      <c r="M34" s="38">
        <v>1904150</v>
      </c>
      <c r="N34" s="30">
        <f t="shared" si="3"/>
        <v>2995350</v>
      </c>
      <c r="O34" s="31"/>
      <c r="P34" s="31"/>
      <c r="Q34" s="31"/>
      <c r="R34" s="29"/>
      <c r="S34" s="29"/>
      <c r="T34" s="32">
        <f t="shared" si="4"/>
        <v>0</v>
      </c>
      <c r="U34" s="28" t="s">
        <v>79</v>
      </c>
      <c r="V34" s="39" t="str">
        <f t="shared" si="2"/>
        <v>OK</v>
      </c>
    </row>
    <row r="35" spans="1:22" s="27" customFormat="1" ht="84" thickBot="1" thickTop="1">
      <c r="A35" s="35" t="s">
        <v>194</v>
      </c>
      <c r="B35" s="36" t="s">
        <v>46</v>
      </c>
      <c r="C35" s="26" t="s">
        <v>205</v>
      </c>
      <c r="D35" s="28" t="s">
        <v>31</v>
      </c>
      <c r="E35" s="28"/>
      <c r="F35" s="28" t="s">
        <v>221</v>
      </c>
      <c r="G35" s="28"/>
      <c r="H35" s="28" t="s">
        <v>47</v>
      </c>
      <c r="I35" s="28" t="s">
        <v>78</v>
      </c>
      <c r="J35" s="28" t="s">
        <v>25</v>
      </c>
      <c r="K35" s="37" t="s">
        <v>16</v>
      </c>
      <c r="L35" s="29">
        <v>1080000</v>
      </c>
      <c r="M35" s="38">
        <v>60000</v>
      </c>
      <c r="N35" s="30">
        <f t="shared" si="3"/>
        <v>1140000</v>
      </c>
      <c r="O35" s="31"/>
      <c r="P35" s="31"/>
      <c r="Q35" s="31"/>
      <c r="R35" s="29"/>
      <c r="S35" s="29"/>
      <c r="T35" s="32">
        <f t="shared" si="4"/>
        <v>0</v>
      </c>
      <c r="U35" s="28" t="s">
        <v>79</v>
      </c>
      <c r="V35" s="39" t="str">
        <f t="shared" si="2"/>
        <v>OK</v>
      </c>
    </row>
    <row r="36" spans="1:22" s="27" customFormat="1" ht="84" thickBot="1" thickTop="1">
      <c r="A36" s="35" t="s">
        <v>194</v>
      </c>
      <c r="B36" s="36" t="s">
        <v>46</v>
      </c>
      <c r="C36" s="26" t="s">
        <v>205</v>
      </c>
      <c r="D36" s="28" t="s">
        <v>31</v>
      </c>
      <c r="E36" s="28"/>
      <c r="F36" s="28" t="s">
        <v>221</v>
      </c>
      <c r="G36" s="28"/>
      <c r="H36" s="28" t="s">
        <v>47</v>
      </c>
      <c r="I36" s="28" t="s">
        <v>80</v>
      </c>
      <c r="J36" s="28" t="s">
        <v>25</v>
      </c>
      <c r="K36" s="37" t="s">
        <v>16</v>
      </c>
      <c r="L36" s="29">
        <v>1260000</v>
      </c>
      <c r="M36" s="38">
        <v>700000</v>
      </c>
      <c r="N36" s="30">
        <f t="shared" si="3"/>
        <v>1960000</v>
      </c>
      <c r="O36" s="31"/>
      <c r="P36" s="31"/>
      <c r="Q36" s="31"/>
      <c r="R36" s="29"/>
      <c r="S36" s="29"/>
      <c r="T36" s="32">
        <f t="shared" si="4"/>
        <v>0</v>
      </c>
      <c r="U36" s="28" t="s">
        <v>81</v>
      </c>
      <c r="V36" s="39" t="str">
        <f t="shared" si="2"/>
        <v>OK</v>
      </c>
    </row>
    <row r="37" spans="1:22" s="27" customFormat="1" ht="51" thickBot="1" thickTop="1">
      <c r="A37" s="35" t="s">
        <v>194</v>
      </c>
      <c r="B37" s="36" t="s">
        <v>46</v>
      </c>
      <c r="C37" s="26" t="s">
        <v>205</v>
      </c>
      <c r="D37" s="28" t="s">
        <v>82</v>
      </c>
      <c r="E37" s="28"/>
      <c r="F37" s="28" t="s">
        <v>222</v>
      </c>
      <c r="G37" s="28"/>
      <c r="H37" s="28" t="s">
        <v>47</v>
      </c>
      <c r="I37" s="28" t="s">
        <v>83</v>
      </c>
      <c r="J37" s="28" t="s">
        <v>25</v>
      </c>
      <c r="K37" s="37">
        <v>2013</v>
      </c>
      <c r="L37" s="29">
        <v>50000</v>
      </c>
      <c r="M37" s="38"/>
      <c r="N37" s="30">
        <f t="shared" si="3"/>
        <v>50000</v>
      </c>
      <c r="O37" s="31"/>
      <c r="P37" s="31"/>
      <c r="Q37" s="31"/>
      <c r="R37" s="29">
        <v>50000</v>
      </c>
      <c r="S37" s="29"/>
      <c r="T37" s="32">
        <f t="shared" si="4"/>
        <v>50000</v>
      </c>
      <c r="U37" s="28" t="s">
        <v>84</v>
      </c>
      <c r="V37" s="39" t="str">
        <f t="shared" si="2"/>
        <v>OK</v>
      </c>
    </row>
    <row r="38" spans="1:22" s="27" customFormat="1" ht="18" thickBot="1" thickTop="1">
      <c r="A38" s="35" t="s">
        <v>194</v>
      </c>
      <c r="B38" s="36" t="s">
        <v>85</v>
      </c>
      <c r="C38" s="26" t="s">
        <v>205</v>
      </c>
      <c r="D38" s="28" t="s">
        <v>23</v>
      </c>
      <c r="E38" s="28"/>
      <c r="F38" s="28" t="s">
        <v>86</v>
      </c>
      <c r="G38" s="28" t="s">
        <v>223</v>
      </c>
      <c r="H38" s="28" t="s">
        <v>34</v>
      </c>
      <c r="I38" s="28" t="s">
        <v>87</v>
      </c>
      <c r="J38" s="28" t="s">
        <v>25</v>
      </c>
      <c r="K38" s="37">
        <v>2013</v>
      </c>
      <c r="L38" s="29">
        <v>450000</v>
      </c>
      <c r="M38" s="38"/>
      <c r="N38" s="30">
        <f t="shared" si="3"/>
        <v>450000</v>
      </c>
      <c r="O38" s="31"/>
      <c r="P38" s="31"/>
      <c r="Q38" s="31"/>
      <c r="R38" s="29">
        <v>450000</v>
      </c>
      <c r="S38" s="29"/>
      <c r="T38" s="32">
        <f t="shared" si="4"/>
        <v>450000</v>
      </c>
      <c r="U38" s="28" t="s">
        <v>87</v>
      </c>
      <c r="V38" s="39" t="str">
        <f t="shared" si="2"/>
        <v>OK</v>
      </c>
    </row>
    <row r="39" spans="1:22" s="27" customFormat="1" ht="67.5" thickBot="1" thickTop="1">
      <c r="A39" s="35" t="s">
        <v>194</v>
      </c>
      <c r="B39" s="36" t="s">
        <v>85</v>
      </c>
      <c r="C39" s="26" t="s">
        <v>205</v>
      </c>
      <c r="D39" s="28" t="s">
        <v>23</v>
      </c>
      <c r="E39" s="28"/>
      <c r="F39" s="28" t="s">
        <v>206</v>
      </c>
      <c r="G39" s="33" t="s">
        <v>224</v>
      </c>
      <c r="H39" s="28" t="s">
        <v>88</v>
      </c>
      <c r="I39" s="28"/>
      <c r="J39" s="28" t="s">
        <v>25</v>
      </c>
      <c r="K39" s="37" t="s">
        <v>89</v>
      </c>
      <c r="L39" s="29"/>
      <c r="M39" s="38">
        <f>18.5*1000000</f>
        <v>18500000</v>
      </c>
      <c r="N39" s="30">
        <f t="shared" si="3"/>
        <v>18500000</v>
      </c>
      <c r="O39" s="31"/>
      <c r="P39" s="31"/>
      <c r="Q39" s="31"/>
      <c r="R39" s="29"/>
      <c r="S39" s="29">
        <f>18.5*1000000</f>
        <v>18500000</v>
      </c>
      <c r="T39" s="32">
        <f t="shared" si="4"/>
        <v>18500000</v>
      </c>
      <c r="U39" s="28" t="s">
        <v>90</v>
      </c>
      <c r="V39" s="39" t="str">
        <f t="shared" si="2"/>
        <v>OK</v>
      </c>
    </row>
    <row r="40" spans="1:22" s="27" customFormat="1" ht="67.5" thickBot="1" thickTop="1">
      <c r="A40" s="35" t="s">
        <v>194</v>
      </c>
      <c r="B40" s="36" t="s">
        <v>85</v>
      </c>
      <c r="C40" s="26" t="s">
        <v>205</v>
      </c>
      <c r="D40" s="28" t="s">
        <v>23</v>
      </c>
      <c r="E40" s="28"/>
      <c r="F40" s="28" t="s">
        <v>91</v>
      </c>
      <c r="G40" s="28" t="s">
        <v>92</v>
      </c>
      <c r="H40" s="28" t="s">
        <v>93</v>
      </c>
      <c r="I40" s="28"/>
      <c r="J40" s="28" t="s">
        <v>25</v>
      </c>
      <c r="K40" s="37" t="s">
        <v>94</v>
      </c>
      <c r="L40" s="29"/>
      <c r="M40" s="38">
        <f>3*1000000</f>
        <v>3000000</v>
      </c>
      <c r="N40" s="30">
        <f t="shared" si="3"/>
        <v>3000000</v>
      </c>
      <c r="O40" s="31"/>
      <c r="P40" s="31"/>
      <c r="Q40" s="31"/>
      <c r="R40" s="29">
        <v>25000</v>
      </c>
      <c r="S40" s="29">
        <v>235637.61</v>
      </c>
      <c r="T40" s="32">
        <f t="shared" si="4"/>
        <v>260637.61</v>
      </c>
      <c r="U40" s="28" t="s">
        <v>95</v>
      </c>
      <c r="V40" s="39" t="str">
        <f t="shared" si="2"/>
        <v>OK</v>
      </c>
    </row>
    <row r="41" spans="1:22" s="27" customFormat="1" ht="67.5" thickBot="1" thickTop="1">
      <c r="A41" s="35" t="s">
        <v>194</v>
      </c>
      <c r="B41" s="36" t="s">
        <v>85</v>
      </c>
      <c r="C41" s="26" t="s">
        <v>205</v>
      </c>
      <c r="D41" s="28" t="s">
        <v>23</v>
      </c>
      <c r="E41" s="28"/>
      <c r="F41" s="28" t="s">
        <v>96</v>
      </c>
      <c r="G41" s="28" t="s">
        <v>97</v>
      </c>
      <c r="H41" s="28" t="s">
        <v>47</v>
      </c>
      <c r="I41" s="28"/>
      <c r="J41" s="28" t="s">
        <v>25</v>
      </c>
      <c r="K41" s="37" t="s">
        <v>19</v>
      </c>
      <c r="L41" s="29"/>
      <c r="M41" s="38">
        <f>2.3*1000000</f>
        <v>2300000</v>
      </c>
      <c r="N41" s="30">
        <f t="shared" si="3"/>
        <v>2300000</v>
      </c>
      <c r="O41" s="31"/>
      <c r="P41" s="31"/>
      <c r="Q41" s="31"/>
      <c r="R41" s="29"/>
      <c r="S41" s="29">
        <v>1081883</v>
      </c>
      <c r="T41" s="32">
        <f t="shared" si="4"/>
        <v>1081883</v>
      </c>
      <c r="U41" s="28" t="s">
        <v>90</v>
      </c>
      <c r="V41" s="39" t="str">
        <f t="shared" si="2"/>
        <v>OK</v>
      </c>
    </row>
    <row r="42" spans="1:22" s="27" customFormat="1" ht="84" thickBot="1" thickTop="1">
      <c r="A42" s="35" t="s">
        <v>194</v>
      </c>
      <c r="B42" s="36" t="s">
        <v>85</v>
      </c>
      <c r="C42" s="26" t="s">
        <v>205</v>
      </c>
      <c r="D42" s="28" t="s">
        <v>23</v>
      </c>
      <c r="E42" s="28"/>
      <c r="F42" s="28" t="s">
        <v>98</v>
      </c>
      <c r="G42" s="28" t="s">
        <v>99</v>
      </c>
      <c r="H42" s="28" t="s">
        <v>100</v>
      </c>
      <c r="I42" s="28"/>
      <c r="J42" s="28" t="s">
        <v>25</v>
      </c>
      <c r="K42" s="37" t="s">
        <v>17</v>
      </c>
      <c r="L42" s="29"/>
      <c r="M42" s="38">
        <v>2585599</v>
      </c>
      <c r="N42" s="30">
        <f t="shared" si="3"/>
        <v>2585599</v>
      </c>
      <c r="O42" s="31"/>
      <c r="P42" s="31"/>
      <c r="Q42" s="31"/>
      <c r="R42" s="29">
        <v>71602</v>
      </c>
      <c r="S42" s="29"/>
      <c r="T42" s="32">
        <f t="shared" si="4"/>
        <v>71602</v>
      </c>
      <c r="U42" s="28" t="s">
        <v>101</v>
      </c>
      <c r="V42" s="39" t="str">
        <f t="shared" si="2"/>
        <v>OK</v>
      </c>
    </row>
    <row r="43" spans="1:22" s="27" customFormat="1" ht="67.5" thickBot="1" thickTop="1">
      <c r="A43" s="35" t="s">
        <v>194</v>
      </c>
      <c r="B43" s="36" t="s">
        <v>85</v>
      </c>
      <c r="C43" s="26" t="s">
        <v>205</v>
      </c>
      <c r="D43" s="28" t="s">
        <v>23</v>
      </c>
      <c r="E43" s="28"/>
      <c r="F43" s="28" t="s">
        <v>102</v>
      </c>
      <c r="G43" s="28" t="s">
        <v>103</v>
      </c>
      <c r="H43" s="28" t="s">
        <v>93</v>
      </c>
      <c r="I43" s="28"/>
      <c r="J43" s="28" t="s">
        <v>192</v>
      </c>
      <c r="K43" s="37" t="s">
        <v>17</v>
      </c>
      <c r="L43" s="29"/>
      <c r="M43" s="38">
        <v>300000</v>
      </c>
      <c r="N43" s="30">
        <f t="shared" si="3"/>
        <v>300000</v>
      </c>
      <c r="O43" s="31"/>
      <c r="P43" s="31"/>
      <c r="Q43" s="31"/>
      <c r="R43" s="29"/>
      <c r="S43" s="29">
        <v>241704.6</v>
      </c>
      <c r="T43" s="32">
        <f t="shared" si="4"/>
        <v>241704.6</v>
      </c>
      <c r="U43" s="28" t="s">
        <v>104</v>
      </c>
      <c r="V43" s="39" t="str">
        <f t="shared" si="2"/>
        <v>OK</v>
      </c>
    </row>
    <row r="44" spans="1:22" s="27" customFormat="1" ht="18" thickBot="1" thickTop="1">
      <c r="A44" s="35" t="s">
        <v>194</v>
      </c>
      <c r="B44" s="36" t="s">
        <v>85</v>
      </c>
      <c r="C44" s="26" t="s">
        <v>205</v>
      </c>
      <c r="D44" s="28" t="s">
        <v>23</v>
      </c>
      <c r="E44" s="28"/>
      <c r="F44" s="28"/>
      <c r="G44" s="28" t="s">
        <v>105</v>
      </c>
      <c r="H44" s="28" t="s">
        <v>34</v>
      </c>
      <c r="I44" s="28" t="s">
        <v>106</v>
      </c>
      <c r="J44" s="28" t="s">
        <v>25</v>
      </c>
      <c r="K44" s="37"/>
      <c r="L44" s="29"/>
      <c r="M44" s="38">
        <f>1.1*1000000</f>
        <v>1100000</v>
      </c>
      <c r="N44" s="30">
        <f t="shared" si="3"/>
        <v>1100000</v>
      </c>
      <c r="O44" s="31"/>
      <c r="P44" s="31"/>
      <c r="Q44" s="31"/>
      <c r="R44" s="29"/>
      <c r="S44" s="29">
        <v>2325332.04</v>
      </c>
      <c r="T44" s="32">
        <f t="shared" si="4"/>
        <v>2325332.04</v>
      </c>
      <c r="U44" s="28" t="s">
        <v>107</v>
      </c>
      <c r="V44" s="39" t="str">
        <f t="shared" si="2"/>
        <v>Invalid</v>
      </c>
    </row>
    <row r="45" spans="1:22" s="27" customFormat="1" ht="51" thickBot="1" thickTop="1">
      <c r="A45" s="35" t="s">
        <v>194</v>
      </c>
      <c r="B45" s="36" t="s">
        <v>85</v>
      </c>
      <c r="C45" s="26" t="s">
        <v>205</v>
      </c>
      <c r="D45" s="28" t="s">
        <v>31</v>
      </c>
      <c r="E45" s="28"/>
      <c r="F45" s="28" t="s">
        <v>14</v>
      </c>
      <c r="G45" s="28" t="s">
        <v>108</v>
      </c>
      <c r="H45" s="28" t="s">
        <v>34</v>
      </c>
      <c r="I45" s="28" t="s">
        <v>109</v>
      </c>
      <c r="J45" s="28" t="s">
        <v>25</v>
      </c>
      <c r="K45" s="37" t="s">
        <v>18</v>
      </c>
      <c r="L45" s="29">
        <v>1048000</v>
      </c>
      <c r="M45" s="38"/>
      <c r="N45" s="30">
        <f t="shared" si="3"/>
        <v>1048000</v>
      </c>
      <c r="O45" s="31"/>
      <c r="P45" s="31"/>
      <c r="Q45" s="31"/>
      <c r="R45" s="29">
        <v>1000000</v>
      </c>
      <c r="S45" s="29"/>
      <c r="T45" s="32">
        <f t="shared" si="4"/>
        <v>1000000</v>
      </c>
      <c r="U45" s="28" t="s">
        <v>110</v>
      </c>
      <c r="V45" s="39" t="str">
        <f t="shared" si="2"/>
        <v>OK</v>
      </c>
    </row>
    <row r="46" spans="1:22" s="27" customFormat="1" ht="18" thickBot="1" thickTop="1">
      <c r="A46" s="35" t="s">
        <v>194</v>
      </c>
      <c r="B46" s="36" t="s">
        <v>85</v>
      </c>
      <c r="C46" s="26" t="s">
        <v>205</v>
      </c>
      <c r="D46" s="28" t="s">
        <v>31</v>
      </c>
      <c r="E46" s="28"/>
      <c r="F46" s="28" t="s">
        <v>14</v>
      </c>
      <c r="G46" s="28" t="s">
        <v>111</v>
      </c>
      <c r="H46" s="28" t="s">
        <v>47</v>
      </c>
      <c r="I46" s="28" t="s">
        <v>112</v>
      </c>
      <c r="J46" s="28" t="s">
        <v>25</v>
      </c>
      <c r="K46" s="37" t="s">
        <v>19</v>
      </c>
      <c r="L46" s="29">
        <v>1500000</v>
      </c>
      <c r="M46" s="38"/>
      <c r="N46" s="30">
        <f t="shared" si="3"/>
        <v>1500000</v>
      </c>
      <c r="O46" s="31"/>
      <c r="P46" s="31"/>
      <c r="Q46" s="31"/>
      <c r="R46" s="29">
        <v>472832</v>
      </c>
      <c r="S46" s="29"/>
      <c r="T46" s="32">
        <f t="shared" si="4"/>
        <v>472832</v>
      </c>
      <c r="U46" s="28" t="s">
        <v>112</v>
      </c>
      <c r="V46" s="39" t="str">
        <f t="shared" si="2"/>
        <v>OK</v>
      </c>
    </row>
    <row r="47" spans="1:22" s="27" customFormat="1" ht="18" thickBot="1" thickTop="1">
      <c r="A47" s="35" t="s">
        <v>194</v>
      </c>
      <c r="B47" s="36" t="s">
        <v>85</v>
      </c>
      <c r="C47" s="26" t="s">
        <v>205</v>
      </c>
      <c r="D47" s="28" t="s">
        <v>23</v>
      </c>
      <c r="E47" s="28"/>
      <c r="F47" s="28" t="s">
        <v>15</v>
      </c>
      <c r="G47" s="28" t="s">
        <v>113</v>
      </c>
      <c r="H47" s="28" t="s">
        <v>47</v>
      </c>
      <c r="I47" s="28" t="s">
        <v>114</v>
      </c>
      <c r="J47" s="28" t="s">
        <v>25</v>
      </c>
      <c r="K47" s="37" t="s">
        <v>20</v>
      </c>
      <c r="L47" s="29">
        <v>750000</v>
      </c>
      <c r="M47" s="38"/>
      <c r="N47" s="30">
        <f t="shared" si="3"/>
        <v>750000</v>
      </c>
      <c r="O47" s="31"/>
      <c r="P47" s="31"/>
      <c r="Q47" s="31"/>
      <c r="R47" s="29">
        <v>271897</v>
      </c>
      <c r="S47" s="29"/>
      <c r="T47" s="32">
        <f t="shared" si="4"/>
        <v>271897</v>
      </c>
      <c r="U47" s="28" t="s">
        <v>114</v>
      </c>
      <c r="V47" s="39" t="str">
        <f t="shared" si="2"/>
        <v>OK</v>
      </c>
    </row>
    <row r="48" spans="1:22" s="27" customFormat="1" ht="84" thickBot="1" thickTop="1">
      <c r="A48" s="35" t="s">
        <v>194</v>
      </c>
      <c r="B48" s="36" t="s">
        <v>85</v>
      </c>
      <c r="C48" s="26" t="s">
        <v>205</v>
      </c>
      <c r="D48" s="28" t="s">
        <v>31</v>
      </c>
      <c r="E48" s="28"/>
      <c r="F48" s="28" t="s">
        <v>14</v>
      </c>
      <c r="G48" s="28" t="s">
        <v>115</v>
      </c>
      <c r="H48" s="28" t="s">
        <v>100</v>
      </c>
      <c r="I48" s="28"/>
      <c r="J48" s="28" t="s">
        <v>25</v>
      </c>
      <c r="K48" s="37" t="s">
        <v>18</v>
      </c>
      <c r="L48" s="29">
        <v>1618394</v>
      </c>
      <c r="M48" s="38"/>
      <c r="N48" s="30">
        <f t="shared" si="3"/>
        <v>1618394</v>
      </c>
      <c r="O48" s="31"/>
      <c r="P48" s="31"/>
      <c r="Q48" s="31"/>
      <c r="R48" s="29">
        <v>400000</v>
      </c>
      <c r="S48" s="29"/>
      <c r="T48" s="32">
        <f t="shared" si="4"/>
        <v>400000</v>
      </c>
      <c r="U48" s="28" t="s">
        <v>101</v>
      </c>
      <c r="V48" s="39" t="str">
        <f t="shared" si="2"/>
        <v>OK</v>
      </c>
    </row>
    <row r="49" spans="1:22" s="27" customFormat="1" ht="67.5" thickBot="1" thickTop="1">
      <c r="A49" s="35" t="s">
        <v>194</v>
      </c>
      <c r="B49" s="36" t="s">
        <v>85</v>
      </c>
      <c r="C49" s="26" t="s">
        <v>205</v>
      </c>
      <c r="D49" s="28" t="s">
        <v>23</v>
      </c>
      <c r="E49" s="28"/>
      <c r="F49" s="28" t="s">
        <v>116</v>
      </c>
      <c r="G49" s="28" t="s">
        <v>117</v>
      </c>
      <c r="H49" s="28" t="s">
        <v>106</v>
      </c>
      <c r="I49" s="28"/>
      <c r="J49" s="28" t="s">
        <v>25</v>
      </c>
      <c r="K49" s="37" t="s">
        <v>12</v>
      </c>
      <c r="L49" s="29"/>
      <c r="M49" s="38">
        <f>1.5*1000000</f>
        <v>1500000</v>
      </c>
      <c r="N49" s="30">
        <f t="shared" si="3"/>
        <v>1500000</v>
      </c>
      <c r="O49" s="31"/>
      <c r="P49" s="31"/>
      <c r="Q49" s="31"/>
      <c r="R49" s="29">
        <f>0.35*1000000</f>
        <v>350000</v>
      </c>
      <c r="S49" s="29"/>
      <c r="T49" s="32">
        <f t="shared" si="4"/>
        <v>350000</v>
      </c>
      <c r="U49" s="28" t="s">
        <v>118</v>
      </c>
      <c r="V49" s="39" t="str">
        <f t="shared" si="2"/>
        <v>OK</v>
      </c>
    </row>
    <row r="50" spans="1:22" s="27" customFormat="1" ht="34.5" thickBot="1" thickTop="1">
      <c r="A50" s="35" t="s">
        <v>194</v>
      </c>
      <c r="B50" s="36" t="s">
        <v>85</v>
      </c>
      <c r="C50" s="26" t="s">
        <v>205</v>
      </c>
      <c r="D50" s="28" t="s">
        <v>31</v>
      </c>
      <c r="E50" s="28"/>
      <c r="F50" s="28" t="s">
        <v>14</v>
      </c>
      <c r="G50" s="28"/>
      <c r="H50" s="28" t="s">
        <v>47</v>
      </c>
      <c r="I50" s="28" t="s">
        <v>106</v>
      </c>
      <c r="J50" s="28" t="s">
        <v>25</v>
      </c>
      <c r="K50" s="37"/>
      <c r="L50" s="29">
        <v>20000</v>
      </c>
      <c r="M50" s="38"/>
      <c r="N50" s="30">
        <f t="shared" si="3"/>
        <v>20000</v>
      </c>
      <c r="O50" s="31"/>
      <c r="P50" s="31"/>
      <c r="Q50" s="31"/>
      <c r="R50" s="29"/>
      <c r="S50" s="29"/>
      <c r="T50" s="32">
        <f t="shared" si="4"/>
        <v>0</v>
      </c>
      <c r="U50" s="28" t="s">
        <v>119</v>
      </c>
      <c r="V50" s="39" t="str">
        <f t="shared" si="2"/>
        <v>OK</v>
      </c>
    </row>
    <row r="51" spans="1:22" s="27" customFormat="1" ht="18" thickBot="1" thickTop="1">
      <c r="A51" s="35" t="s">
        <v>194</v>
      </c>
      <c r="B51" s="36" t="s">
        <v>85</v>
      </c>
      <c r="C51" s="26" t="s">
        <v>205</v>
      </c>
      <c r="D51" s="28" t="s">
        <v>31</v>
      </c>
      <c r="E51" s="28"/>
      <c r="F51" s="28" t="s">
        <v>13</v>
      </c>
      <c r="G51" s="28"/>
      <c r="H51" s="28" t="s">
        <v>34</v>
      </c>
      <c r="I51" s="28" t="s">
        <v>106</v>
      </c>
      <c r="J51" s="28" t="s">
        <v>25</v>
      </c>
      <c r="K51" s="37"/>
      <c r="L51" s="29">
        <f>1.3*1000000</f>
        <v>1300000</v>
      </c>
      <c r="M51" s="38"/>
      <c r="N51" s="30">
        <f t="shared" si="3"/>
        <v>1300000</v>
      </c>
      <c r="O51" s="31"/>
      <c r="P51" s="31"/>
      <c r="Q51" s="31"/>
      <c r="R51" s="29"/>
      <c r="S51" s="29"/>
      <c r="T51" s="32">
        <f t="shared" si="4"/>
        <v>0</v>
      </c>
      <c r="U51" s="28" t="s">
        <v>120</v>
      </c>
      <c r="V51" s="39" t="str">
        <f t="shared" si="2"/>
        <v>OK</v>
      </c>
    </row>
    <row r="52" spans="1:22" s="27" customFormat="1" ht="18" thickBot="1" thickTop="1">
      <c r="A52" s="35" t="s">
        <v>194</v>
      </c>
      <c r="B52" s="36" t="s">
        <v>85</v>
      </c>
      <c r="C52" s="26" t="s">
        <v>205</v>
      </c>
      <c r="D52" s="28" t="s">
        <v>31</v>
      </c>
      <c r="E52" s="28"/>
      <c r="F52" s="28" t="s">
        <v>14</v>
      </c>
      <c r="G52" s="28" t="s">
        <v>121</v>
      </c>
      <c r="H52" s="28" t="s">
        <v>100</v>
      </c>
      <c r="I52" s="28"/>
      <c r="J52" s="28" t="s">
        <v>25</v>
      </c>
      <c r="K52" s="37" t="s">
        <v>122</v>
      </c>
      <c r="L52" s="29"/>
      <c r="M52" s="38">
        <v>967590</v>
      </c>
      <c r="N52" s="30">
        <f t="shared" si="3"/>
        <v>967590</v>
      </c>
      <c r="O52" s="31"/>
      <c r="P52" s="31"/>
      <c r="Q52" s="31"/>
      <c r="R52" s="29"/>
      <c r="S52" s="29"/>
      <c r="T52" s="32">
        <f t="shared" si="4"/>
        <v>0</v>
      </c>
      <c r="U52" s="28" t="s">
        <v>123</v>
      </c>
      <c r="V52" s="39" t="str">
        <f t="shared" si="2"/>
        <v>OK</v>
      </c>
    </row>
    <row r="53" spans="1:22" s="27" customFormat="1" ht="51" thickBot="1" thickTop="1">
      <c r="A53" s="35" t="s">
        <v>194</v>
      </c>
      <c r="B53" s="36" t="s">
        <v>85</v>
      </c>
      <c r="C53" s="26" t="s">
        <v>205</v>
      </c>
      <c r="D53" s="28" t="s">
        <v>31</v>
      </c>
      <c r="E53" s="28"/>
      <c r="F53" s="28" t="s">
        <v>14</v>
      </c>
      <c r="G53" s="28" t="s">
        <v>124</v>
      </c>
      <c r="H53" s="28" t="s">
        <v>34</v>
      </c>
      <c r="I53" s="28"/>
      <c r="J53" s="28" t="s">
        <v>25</v>
      </c>
      <c r="K53" s="37" t="s">
        <v>19</v>
      </c>
      <c r="L53" s="29"/>
      <c r="M53" s="38">
        <v>3548724</v>
      </c>
      <c r="N53" s="30">
        <f t="shared" si="3"/>
        <v>3548724</v>
      </c>
      <c r="O53" s="31"/>
      <c r="P53" s="31"/>
      <c r="Q53" s="31"/>
      <c r="R53" s="29"/>
      <c r="S53" s="29"/>
      <c r="T53" s="32">
        <f t="shared" si="4"/>
        <v>0</v>
      </c>
      <c r="U53" s="28" t="s">
        <v>125</v>
      </c>
      <c r="V53" s="39" t="str">
        <f t="shared" si="2"/>
        <v>OK</v>
      </c>
    </row>
    <row r="54" spans="1:22" s="27" customFormat="1" ht="51" thickBot="1" thickTop="1">
      <c r="A54" s="35" t="s">
        <v>194</v>
      </c>
      <c r="B54" s="36" t="s">
        <v>85</v>
      </c>
      <c r="C54" s="26" t="s">
        <v>205</v>
      </c>
      <c r="D54" s="28" t="s">
        <v>31</v>
      </c>
      <c r="E54" s="28"/>
      <c r="F54" s="28" t="s">
        <v>13</v>
      </c>
      <c r="G54" s="28" t="s">
        <v>126</v>
      </c>
      <c r="H54" s="28" t="s">
        <v>34</v>
      </c>
      <c r="I54" s="28"/>
      <c r="J54" s="28" t="s">
        <v>25</v>
      </c>
      <c r="K54" s="37" t="s">
        <v>18</v>
      </c>
      <c r="L54" s="29"/>
      <c r="M54" s="38">
        <v>3995619</v>
      </c>
      <c r="N54" s="30">
        <f t="shared" si="3"/>
        <v>3995619</v>
      </c>
      <c r="O54" s="31"/>
      <c r="P54" s="31"/>
      <c r="Q54" s="31"/>
      <c r="R54" s="29"/>
      <c r="S54" s="29">
        <v>170000</v>
      </c>
      <c r="T54" s="32">
        <f t="shared" si="4"/>
        <v>170000</v>
      </c>
      <c r="U54" s="28" t="s">
        <v>127</v>
      </c>
      <c r="V54" s="39" t="str">
        <f t="shared" si="2"/>
        <v>OK</v>
      </c>
    </row>
    <row r="55" spans="1:22" s="27" customFormat="1" ht="18" thickBot="1" thickTop="1">
      <c r="A55" s="35" t="s">
        <v>194</v>
      </c>
      <c r="B55" s="36" t="s">
        <v>85</v>
      </c>
      <c r="C55" s="40" t="s">
        <v>35</v>
      </c>
      <c r="D55" s="28" t="s">
        <v>35</v>
      </c>
      <c r="E55" s="28"/>
      <c r="F55" s="28" t="s">
        <v>128</v>
      </c>
      <c r="G55" s="28" t="s">
        <v>129</v>
      </c>
      <c r="H55" s="28" t="s">
        <v>34</v>
      </c>
      <c r="I55" s="28" t="s">
        <v>130</v>
      </c>
      <c r="J55" s="28" t="s">
        <v>25</v>
      </c>
      <c r="K55" s="37">
        <v>2013</v>
      </c>
      <c r="L55" s="41">
        <v>206055.67</v>
      </c>
      <c r="M55" s="38"/>
      <c r="N55" s="30">
        <f t="shared" si="3"/>
        <v>206055.67</v>
      </c>
      <c r="O55" s="31"/>
      <c r="P55" s="31"/>
      <c r="Q55" s="31"/>
      <c r="R55" s="41">
        <v>206055.67</v>
      </c>
      <c r="S55" s="29"/>
      <c r="T55" s="32">
        <f t="shared" si="4"/>
        <v>206055.67</v>
      </c>
      <c r="U55" s="28" t="s">
        <v>130</v>
      </c>
      <c r="V55" s="39" t="str">
        <f t="shared" si="2"/>
        <v>OK</v>
      </c>
    </row>
    <row r="56" spans="1:22" s="27" customFormat="1" ht="18" thickBot="1" thickTop="1">
      <c r="A56" s="35" t="s">
        <v>194</v>
      </c>
      <c r="B56" s="36" t="s">
        <v>85</v>
      </c>
      <c r="C56" s="40" t="s">
        <v>35</v>
      </c>
      <c r="D56" s="28" t="s">
        <v>35</v>
      </c>
      <c r="E56" s="28"/>
      <c r="F56" s="28" t="s">
        <v>128</v>
      </c>
      <c r="G56" s="28" t="s">
        <v>131</v>
      </c>
      <c r="H56" s="28" t="s">
        <v>34</v>
      </c>
      <c r="I56" s="28" t="s">
        <v>130</v>
      </c>
      <c r="J56" s="28" t="s">
        <v>25</v>
      </c>
      <c r="K56" s="37">
        <v>2013</v>
      </c>
      <c r="L56" s="41">
        <v>123633.4</v>
      </c>
      <c r="M56" s="38"/>
      <c r="N56" s="30">
        <f t="shared" si="3"/>
        <v>123633.4</v>
      </c>
      <c r="O56" s="31"/>
      <c r="P56" s="31"/>
      <c r="Q56" s="31"/>
      <c r="R56" s="41">
        <v>123633.4</v>
      </c>
      <c r="S56" s="29"/>
      <c r="T56" s="32">
        <f t="shared" si="4"/>
        <v>123633.4</v>
      </c>
      <c r="U56" s="28" t="s">
        <v>130</v>
      </c>
      <c r="V56" s="39" t="str">
        <f t="shared" si="2"/>
        <v>OK</v>
      </c>
    </row>
    <row r="57" spans="1:22" s="27" customFormat="1" ht="67.5" thickBot="1" thickTop="1">
      <c r="A57" s="35" t="s">
        <v>194</v>
      </c>
      <c r="B57" s="36" t="s">
        <v>85</v>
      </c>
      <c r="C57" s="40" t="s">
        <v>35</v>
      </c>
      <c r="D57" s="28" t="s">
        <v>35</v>
      </c>
      <c r="E57" s="28"/>
      <c r="F57" s="28"/>
      <c r="G57" s="28" t="s">
        <v>132</v>
      </c>
      <c r="H57" s="28" t="s">
        <v>47</v>
      </c>
      <c r="I57" s="28" t="s">
        <v>133</v>
      </c>
      <c r="J57" s="28"/>
      <c r="K57" s="37"/>
      <c r="L57" s="29"/>
      <c r="M57" s="38">
        <v>215000</v>
      </c>
      <c r="N57" s="30">
        <f t="shared" si="3"/>
        <v>215000</v>
      </c>
      <c r="O57" s="31"/>
      <c r="P57" s="31"/>
      <c r="Q57" s="31"/>
      <c r="R57" s="29"/>
      <c r="S57" s="29"/>
      <c r="T57" s="32">
        <f t="shared" si="4"/>
        <v>0</v>
      </c>
      <c r="U57" s="28"/>
      <c r="V57" s="39" t="str">
        <f t="shared" si="2"/>
        <v>OK</v>
      </c>
    </row>
    <row r="58" spans="1:22" s="27" customFormat="1" ht="100.5" thickBot="1" thickTop="1">
      <c r="A58" s="35" t="s">
        <v>194</v>
      </c>
      <c r="B58" s="36" t="s">
        <v>85</v>
      </c>
      <c r="C58" s="40" t="s">
        <v>35</v>
      </c>
      <c r="D58" s="28" t="s">
        <v>35</v>
      </c>
      <c r="E58" s="28"/>
      <c r="F58" s="28"/>
      <c r="G58" s="34" t="s">
        <v>134</v>
      </c>
      <c r="H58" s="28" t="s">
        <v>93</v>
      </c>
      <c r="I58" s="28"/>
      <c r="J58" s="28"/>
      <c r="K58" s="37" t="s">
        <v>9</v>
      </c>
      <c r="L58" s="29"/>
      <c r="M58" s="38">
        <f>0.89*1000000</f>
        <v>890000</v>
      </c>
      <c r="N58" s="30">
        <f t="shared" si="3"/>
        <v>890000</v>
      </c>
      <c r="O58" s="31"/>
      <c r="P58" s="31"/>
      <c r="Q58" s="31"/>
      <c r="R58" s="29"/>
      <c r="S58" s="29"/>
      <c r="T58" s="32">
        <f t="shared" si="4"/>
        <v>0</v>
      </c>
      <c r="U58" s="28" t="s">
        <v>135</v>
      </c>
      <c r="V58" s="39" t="str">
        <f t="shared" si="2"/>
        <v>OK</v>
      </c>
    </row>
    <row r="59" spans="1:22" s="27" customFormat="1" ht="34.5" thickBot="1" thickTop="1">
      <c r="A59" s="35" t="s">
        <v>194</v>
      </c>
      <c r="B59" s="36" t="s">
        <v>85</v>
      </c>
      <c r="C59" s="40" t="s">
        <v>35</v>
      </c>
      <c r="D59" s="28" t="s">
        <v>35</v>
      </c>
      <c r="E59" s="28"/>
      <c r="F59" s="28" t="s">
        <v>136</v>
      </c>
      <c r="G59" s="34" t="s">
        <v>137</v>
      </c>
      <c r="H59" s="28" t="s">
        <v>47</v>
      </c>
      <c r="I59" s="28" t="s">
        <v>138</v>
      </c>
      <c r="J59" s="28" t="s">
        <v>25</v>
      </c>
      <c r="K59" s="37" t="s">
        <v>10</v>
      </c>
      <c r="L59" s="29">
        <v>500000</v>
      </c>
      <c r="M59" s="38"/>
      <c r="N59" s="30">
        <f t="shared" si="3"/>
        <v>500000</v>
      </c>
      <c r="O59" s="31"/>
      <c r="P59" s="31"/>
      <c r="Q59" s="31"/>
      <c r="R59" s="29">
        <v>500000</v>
      </c>
      <c r="S59" s="29"/>
      <c r="T59" s="32">
        <f t="shared" si="4"/>
        <v>500000</v>
      </c>
      <c r="U59" s="28" t="s">
        <v>135</v>
      </c>
      <c r="V59" s="39" t="str">
        <f t="shared" si="2"/>
        <v>OK</v>
      </c>
    </row>
    <row r="60" spans="1:22" s="27" customFormat="1" ht="34.5" thickBot="1" thickTop="1">
      <c r="A60" s="35" t="s">
        <v>194</v>
      </c>
      <c r="B60" s="36" t="s">
        <v>85</v>
      </c>
      <c r="C60" s="26" t="s">
        <v>205</v>
      </c>
      <c r="D60" s="28" t="s">
        <v>139</v>
      </c>
      <c r="E60" s="28"/>
      <c r="F60" s="28" t="s">
        <v>140</v>
      </c>
      <c r="G60" s="28" t="s">
        <v>225</v>
      </c>
      <c r="H60" s="28" t="s">
        <v>100</v>
      </c>
      <c r="I60" s="28" t="s">
        <v>141</v>
      </c>
      <c r="J60" s="28" t="s">
        <v>25</v>
      </c>
      <c r="K60" s="37">
        <v>2013</v>
      </c>
      <c r="L60" s="29"/>
      <c r="M60" s="38">
        <v>960000</v>
      </c>
      <c r="N60" s="30">
        <f t="shared" si="3"/>
        <v>960000</v>
      </c>
      <c r="O60" s="31"/>
      <c r="P60" s="31"/>
      <c r="Q60" s="31"/>
      <c r="R60" s="29"/>
      <c r="S60" s="29">
        <v>219600</v>
      </c>
      <c r="T60" s="32">
        <f t="shared" si="4"/>
        <v>219600</v>
      </c>
      <c r="U60" s="28" t="s">
        <v>142</v>
      </c>
      <c r="V60" s="39" t="str">
        <f t="shared" si="2"/>
        <v>OK</v>
      </c>
    </row>
    <row r="61" spans="1:22" s="27" customFormat="1" ht="18" thickBot="1" thickTop="1">
      <c r="A61" s="35" t="s">
        <v>194</v>
      </c>
      <c r="B61" s="36" t="s">
        <v>85</v>
      </c>
      <c r="C61" s="26" t="s">
        <v>205</v>
      </c>
      <c r="D61" s="28" t="s">
        <v>139</v>
      </c>
      <c r="E61" s="28"/>
      <c r="F61" s="28" t="s">
        <v>143</v>
      </c>
      <c r="G61" s="28" t="s">
        <v>144</v>
      </c>
      <c r="H61" s="28" t="s">
        <v>100</v>
      </c>
      <c r="I61" s="28" t="s">
        <v>141</v>
      </c>
      <c r="J61" s="28" t="s">
        <v>25</v>
      </c>
      <c r="K61" s="37">
        <v>2013</v>
      </c>
      <c r="L61" s="29"/>
      <c r="M61" s="38">
        <v>2083400</v>
      </c>
      <c r="N61" s="30">
        <f t="shared" si="3"/>
        <v>2083400</v>
      </c>
      <c r="O61" s="31"/>
      <c r="P61" s="31"/>
      <c r="Q61" s="31"/>
      <c r="R61" s="29"/>
      <c r="S61" s="29">
        <v>1680528.39</v>
      </c>
      <c r="T61" s="32">
        <f t="shared" si="4"/>
        <v>1680528.39</v>
      </c>
      <c r="U61" s="28" t="s">
        <v>142</v>
      </c>
      <c r="V61" s="39" t="str">
        <f t="shared" si="2"/>
        <v>OK</v>
      </c>
    </row>
    <row r="62" spans="1:22" s="27" customFormat="1" ht="18" thickBot="1" thickTop="1">
      <c r="A62" s="35" t="s">
        <v>194</v>
      </c>
      <c r="B62" s="36" t="s">
        <v>85</v>
      </c>
      <c r="C62" s="26" t="s">
        <v>205</v>
      </c>
      <c r="D62" s="28" t="s">
        <v>139</v>
      </c>
      <c r="E62" s="28"/>
      <c r="F62" s="28"/>
      <c r="G62" s="34" t="s">
        <v>145</v>
      </c>
      <c r="H62" s="28"/>
      <c r="I62" s="28"/>
      <c r="J62" s="28"/>
      <c r="K62" s="37"/>
      <c r="L62" s="29"/>
      <c r="M62" s="38">
        <v>799912.81</v>
      </c>
      <c r="N62" s="30">
        <f t="shared" si="3"/>
        <v>799912.81</v>
      </c>
      <c r="O62" s="31"/>
      <c r="P62" s="31"/>
      <c r="Q62" s="31"/>
      <c r="R62" s="29"/>
      <c r="S62" s="29"/>
      <c r="T62" s="32">
        <f t="shared" si="4"/>
        <v>0</v>
      </c>
      <c r="U62" s="28"/>
      <c r="V62" s="39" t="str">
        <f t="shared" si="2"/>
        <v>OK</v>
      </c>
    </row>
    <row r="63" spans="1:22" s="27" customFormat="1" ht="18" thickBot="1" thickTop="1">
      <c r="A63" s="35" t="s">
        <v>194</v>
      </c>
      <c r="B63" s="36" t="s">
        <v>85</v>
      </c>
      <c r="C63" s="26" t="s">
        <v>205</v>
      </c>
      <c r="D63" s="28" t="s">
        <v>139</v>
      </c>
      <c r="E63" s="28"/>
      <c r="F63" s="28"/>
      <c r="G63" s="34" t="s">
        <v>146</v>
      </c>
      <c r="H63" s="28"/>
      <c r="I63" s="28"/>
      <c r="J63" s="28"/>
      <c r="K63" s="37"/>
      <c r="L63" s="29"/>
      <c r="M63" s="38">
        <v>352369.47</v>
      </c>
      <c r="N63" s="30">
        <f t="shared" si="3"/>
        <v>352369.47</v>
      </c>
      <c r="O63" s="31"/>
      <c r="P63" s="31"/>
      <c r="Q63" s="31"/>
      <c r="R63" s="29"/>
      <c r="S63" s="29"/>
      <c r="T63" s="32">
        <f t="shared" si="4"/>
        <v>0</v>
      </c>
      <c r="U63" s="28"/>
      <c r="V63" s="39" t="str">
        <f t="shared" si="2"/>
        <v>OK</v>
      </c>
    </row>
    <row r="64" spans="1:22" s="27" customFormat="1" ht="18" thickBot="1" thickTop="1">
      <c r="A64" s="35" t="s">
        <v>194</v>
      </c>
      <c r="B64" s="36" t="s">
        <v>147</v>
      </c>
      <c r="C64" s="26" t="s">
        <v>205</v>
      </c>
      <c r="D64" s="28" t="s">
        <v>31</v>
      </c>
      <c r="E64" s="28"/>
      <c r="F64" s="28" t="s">
        <v>148</v>
      </c>
      <c r="G64" s="28" t="s">
        <v>149</v>
      </c>
      <c r="H64" s="28"/>
      <c r="I64" s="28" t="s">
        <v>150</v>
      </c>
      <c r="J64" s="28"/>
      <c r="K64" s="37"/>
      <c r="L64" s="29">
        <v>1537631</v>
      </c>
      <c r="M64" s="38">
        <v>224550</v>
      </c>
      <c r="N64" s="30">
        <f t="shared" si="3"/>
        <v>1762181</v>
      </c>
      <c r="O64" s="31"/>
      <c r="P64" s="31"/>
      <c r="Q64" s="31"/>
      <c r="R64" s="29">
        <v>346000</v>
      </c>
      <c r="S64" s="29"/>
      <c r="T64" s="32">
        <f t="shared" si="4"/>
        <v>346000</v>
      </c>
      <c r="U64" s="28" t="s">
        <v>151</v>
      </c>
      <c r="V64" s="39" t="str">
        <f t="shared" si="2"/>
        <v>OK</v>
      </c>
    </row>
    <row r="65" spans="1:22" s="27" customFormat="1" ht="67.5" thickBot="1" thickTop="1">
      <c r="A65" s="35" t="s">
        <v>194</v>
      </c>
      <c r="B65" s="36" t="s">
        <v>147</v>
      </c>
      <c r="C65" s="26" t="s">
        <v>205</v>
      </c>
      <c r="D65" s="28" t="s">
        <v>31</v>
      </c>
      <c r="E65" s="28"/>
      <c r="F65" s="28" t="s">
        <v>152</v>
      </c>
      <c r="G65" s="28" t="s">
        <v>153</v>
      </c>
      <c r="H65" s="28"/>
      <c r="I65" s="28" t="s">
        <v>154</v>
      </c>
      <c r="J65" s="28"/>
      <c r="K65" s="37"/>
      <c r="L65" s="29">
        <v>1658000</v>
      </c>
      <c r="M65" s="38">
        <v>1150000</v>
      </c>
      <c r="N65" s="30">
        <f t="shared" si="3"/>
        <v>2808000</v>
      </c>
      <c r="O65" s="31"/>
      <c r="P65" s="31"/>
      <c r="Q65" s="31"/>
      <c r="R65" s="29">
        <v>1658000</v>
      </c>
      <c r="S65" s="29">
        <v>1150000</v>
      </c>
      <c r="T65" s="32">
        <f t="shared" si="4"/>
        <v>2808000</v>
      </c>
      <c r="U65" s="28" t="s">
        <v>155</v>
      </c>
      <c r="V65" s="39" t="str">
        <f t="shared" si="2"/>
        <v>OK</v>
      </c>
    </row>
    <row r="66" spans="1:22" s="27" customFormat="1" ht="18" thickBot="1" thickTop="1">
      <c r="A66" s="35" t="s">
        <v>194</v>
      </c>
      <c r="B66" s="36" t="s">
        <v>147</v>
      </c>
      <c r="C66" s="40" t="s">
        <v>35</v>
      </c>
      <c r="D66" s="28" t="s">
        <v>35</v>
      </c>
      <c r="E66" s="28"/>
      <c r="F66" s="28" t="s">
        <v>156</v>
      </c>
      <c r="G66" s="28" t="s">
        <v>157</v>
      </c>
      <c r="H66" s="28"/>
      <c r="I66" s="28" t="s">
        <v>158</v>
      </c>
      <c r="J66" s="28"/>
      <c r="K66" s="37"/>
      <c r="L66" s="29">
        <v>5635068</v>
      </c>
      <c r="M66" s="38"/>
      <c r="N66" s="30">
        <f t="shared" si="3"/>
        <v>5635068</v>
      </c>
      <c r="O66" s="31"/>
      <c r="P66" s="31"/>
      <c r="Q66" s="31"/>
      <c r="R66" s="29">
        <v>587500</v>
      </c>
      <c r="S66" s="29"/>
      <c r="T66" s="32">
        <f t="shared" si="4"/>
        <v>587500</v>
      </c>
      <c r="U66" s="28" t="s">
        <v>159</v>
      </c>
      <c r="V66" s="39" t="str">
        <f t="shared" si="2"/>
        <v>OK</v>
      </c>
    </row>
    <row r="67" spans="1:22" s="27" customFormat="1" ht="34.5" thickBot="1" thickTop="1">
      <c r="A67" s="35" t="s">
        <v>194</v>
      </c>
      <c r="B67" s="36" t="s">
        <v>147</v>
      </c>
      <c r="C67" s="40" t="s">
        <v>35</v>
      </c>
      <c r="D67" s="28" t="s">
        <v>35</v>
      </c>
      <c r="E67" s="28"/>
      <c r="F67" s="28" t="s">
        <v>160</v>
      </c>
      <c r="G67" s="28" t="s">
        <v>161</v>
      </c>
      <c r="H67" s="28"/>
      <c r="I67" s="28" t="s">
        <v>162</v>
      </c>
      <c r="J67" s="28"/>
      <c r="K67" s="37"/>
      <c r="L67" s="29">
        <v>622376</v>
      </c>
      <c r="M67" s="38"/>
      <c r="N67" s="30">
        <f t="shared" si="3"/>
        <v>622376</v>
      </c>
      <c r="O67" s="31"/>
      <c r="P67" s="31"/>
      <c r="Q67" s="31"/>
      <c r="R67" s="29">
        <v>622376</v>
      </c>
      <c r="S67" s="29"/>
      <c r="T67" s="32">
        <f t="shared" si="4"/>
        <v>622376</v>
      </c>
      <c r="U67" s="28" t="s">
        <v>159</v>
      </c>
      <c r="V67" s="39" t="str">
        <f t="shared" si="2"/>
        <v>OK</v>
      </c>
    </row>
    <row r="68" spans="1:22" s="27" customFormat="1" ht="18" thickBot="1" thickTop="1">
      <c r="A68" s="35" t="s">
        <v>194</v>
      </c>
      <c r="B68" s="36" t="s">
        <v>147</v>
      </c>
      <c r="C68" s="26" t="s">
        <v>205</v>
      </c>
      <c r="D68" s="28" t="s">
        <v>139</v>
      </c>
      <c r="E68" s="28"/>
      <c r="F68" s="28" t="s">
        <v>163</v>
      </c>
      <c r="G68" s="28" t="s">
        <v>164</v>
      </c>
      <c r="H68" s="28"/>
      <c r="I68" s="28" t="s">
        <v>165</v>
      </c>
      <c r="J68" s="28"/>
      <c r="K68" s="37"/>
      <c r="L68" s="29">
        <v>188166</v>
      </c>
      <c r="M68" s="38"/>
      <c r="N68" s="30">
        <f t="shared" si="3"/>
        <v>188166</v>
      </c>
      <c r="O68" s="31"/>
      <c r="P68" s="31"/>
      <c r="Q68" s="31"/>
      <c r="R68" s="29">
        <v>2579551</v>
      </c>
      <c r="S68" s="29"/>
      <c r="T68" s="32">
        <f t="shared" si="4"/>
        <v>2579551</v>
      </c>
      <c r="U68" s="28" t="s">
        <v>166</v>
      </c>
      <c r="V68" s="39" t="str">
        <f t="shared" si="2"/>
        <v>Invalid</v>
      </c>
    </row>
    <row r="69" spans="1:22" s="27" customFormat="1" ht="18" thickBot="1" thickTop="1">
      <c r="A69" s="35" t="s">
        <v>194</v>
      </c>
      <c r="B69" s="36" t="s">
        <v>147</v>
      </c>
      <c r="C69" s="26" t="s">
        <v>205</v>
      </c>
      <c r="D69" s="28" t="s">
        <v>139</v>
      </c>
      <c r="E69" s="28"/>
      <c r="F69" s="28" t="s">
        <v>163</v>
      </c>
      <c r="G69" s="28" t="s">
        <v>167</v>
      </c>
      <c r="H69" s="28"/>
      <c r="I69" s="28" t="s">
        <v>168</v>
      </c>
      <c r="J69" s="28"/>
      <c r="K69" s="37"/>
      <c r="L69" s="29">
        <v>32361024</v>
      </c>
      <c r="M69" s="38"/>
      <c r="N69" s="30">
        <f t="shared" si="3"/>
        <v>32361024</v>
      </c>
      <c r="O69" s="31"/>
      <c r="P69" s="31"/>
      <c r="Q69" s="31"/>
      <c r="R69" s="29">
        <v>15999684</v>
      </c>
      <c r="S69" s="29"/>
      <c r="T69" s="32">
        <f t="shared" si="4"/>
        <v>15999684</v>
      </c>
      <c r="U69" s="28" t="s">
        <v>168</v>
      </c>
      <c r="V69" s="39" t="str">
        <f t="shared" si="2"/>
        <v>OK</v>
      </c>
    </row>
    <row r="70" spans="1:22" s="27" customFormat="1" ht="84" thickBot="1" thickTop="1">
      <c r="A70" s="35" t="s">
        <v>194</v>
      </c>
      <c r="B70" s="36" t="s">
        <v>169</v>
      </c>
      <c r="C70" s="26" t="s">
        <v>205</v>
      </c>
      <c r="D70" s="28" t="s">
        <v>23</v>
      </c>
      <c r="E70" s="28"/>
      <c r="F70" s="28" t="s">
        <v>170</v>
      </c>
      <c r="G70" s="28" t="s">
        <v>171</v>
      </c>
      <c r="H70" s="28"/>
      <c r="I70" s="28" t="s">
        <v>172</v>
      </c>
      <c r="J70" s="28" t="s">
        <v>25</v>
      </c>
      <c r="K70" s="37" t="s">
        <v>173</v>
      </c>
      <c r="L70" s="29"/>
      <c r="M70" s="38"/>
      <c r="N70" s="30">
        <f t="shared" si="3"/>
        <v>0</v>
      </c>
      <c r="O70" s="31"/>
      <c r="P70" s="31"/>
      <c r="Q70" s="31"/>
      <c r="R70" s="29">
        <v>43500000</v>
      </c>
      <c r="S70" s="29">
        <v>10318000</v>
      </c>
      <c r="T70" s="32">
        <f t="shared" si="4"/>
        <v>53818000</v>
      </c>
      <c r="U70" s="28" t="s">
        <v>174</v>
      </c>
      <c r="V70" s="39" t="str">
        <f t="shared" si="2"/>
        <v>Invalid</v>
      </c>
    </row>
    <row r="71" spans="1:22" s="27" customFormat="1" ht="51" thickBot="1" thickTop="1">
      <c r="A71" s="35" t="s">
        <v>194</v>
      </c>
      <c r="B71" s="36" t="s">
        <v>169</v>
      </c>
      <c r="C71" s="26" t="s">
        <v>205</v>
      </c>
      <c r="D71" s="28" t="s">
        <v>31</v>
      </c>
      <c r="E71" s="28"/>
      <c r="F71" s="28" t="s">
        <v>175</v>
      </c>
      <c r="G71" s="28" t="s">
        <v>176</v>
      </c>
      <c r="H71" s="28"/>
      <c r="I71" s="28" t="s">
        <v>177</v>
      </c>
      <c r="J71" s="28" t="s">
        <v>25</v>
      </c>
      <c r="K71" s="37" t="s">
        <v>173</v>
      </c>
      <c r="L71" s="29"/>
      <c r="M71" s="38"/>
      <c r="N71" s="30">
        <f t="shared" si="3"/>
        <v>0</v>
      </c>
      <c r="O71" s="31"/>
      <c r="P71" s="31"/>
      <c r="Q71" s="31"/>
      <c r="R71" s="29">
        <v>5682075.66</v>
      </c>
      <c r="S71" s="29"/>
      <c r="T71" s="32">
        <f t="shared" si="4"/>
        <v>5682075.66</v>
      </c>
      <c r="U71" s="28" t="s">
        <v>178</v>
      </c>
      <c r="V71" s="39" t="str">
        <f t="shared" si="2"/>
        <v>Invalid</v>
      </c>
    </row>
    <row r="72" spans="1:22" s="27" customFormat="1" ht="34.5" thickBot="1" thickTop="1">
      <c r="A72" s="35" t="s">
        <v>194</v>
      </c>
      <c r="B72" s="36" t="s">
        <v>169</v>
      </c>
      <c r="C72" s="26" t="s">
        <v>205</v>
      </c>
      <c r="D72" s="28" t="s">
        <v>31</v>
      </c>
      <c r="E72" s="28"/>
      <c r="F72" s="28" t="s">
        <v>179</v>
      </c>
      <c r="G72" s="28" t="s">
        <v>180</v>
      </c>
      <c r="H72" s="28"/>
      <c r="I72" s="28"/>
      <c r="J72" s="28" t="s">
        <v>25</v>
      </c>
      <c r="K72" s="37" t="s">
        <v>173</v>
      </c>
      <c r="L72" s="29"/>
      <c r="M72" s="38"/>
      <c r="N72" s="30">
        <f t="shared" si="3"/>
        <v>0</v>
      </c>
      <c r="O72" s="31"/>
      <c r="P72" s="31"/>
      <c r="Q72" s="31"/>
      <c r="R72" s="29">
        <v>10154299.86</v>
      </c>
      <c r="S72" s="29"/>
      <c r="T72" s="32">
        <f t="shared" si="4"/>
        <v>10154299.86</v>
      </c>
      <c r="U72" s="28" t="s">
        <v>181</v>
      </c>
      <c r="V72" s="39" t="str">
        <f t="shared" si="2"/>
        <v>Invalid</v>
      </c>
    </row>
    <row r="73" spans="1:22" s="27" customFormat="1" ht="51" thickBot="1" thickTop="1">
      <c r="A73" s="35" t="s">
        <v>194</v>
      </c>
      <c r="B73" s="36" t="s">
        <v>169</v>
      </c>
      <c r="C73" s="40" t="s">
        <v>35</v>
      </c>
      <c r="D73" s="28" t="s">
        <v>35</v>
      </c>
      <c r="E73" s="28"/>
      <c r="F73" s="28" t="s">
        <v>182</v>
      </c>
      <c r="G73" s="28"/>
      <c r="H73" s="28"/>
      <c r="I73" s="28" t="s">
        <v>183</v>
      </c>
      <c r="J73" s="28"/>
      <c r="K73" s="37"/>
      <c r="L73" s="29"/>
      <c r="M73" s="38"/>
      <c r="N73" s="30">
        <f t="shared" si="3"/>
        <v>0</v>
      </c>
      <c r="O73" s="31"/>
      <c r="P73" s="31"/>
      <c r="Q73" s="31"/>
      <c r="R73" s="29">
        <v>1565822</v>
      </c>
      <c r="S73" s="29"/>
      <c r="T73" s="32">
        <f t="shared" si="4"/>
        <v>1565822</v>
      </c>
      <c r="U73" s="28"/>
      <c r="V73" s="39" t="str">
        <f>IF(T73&gt;N73,"Invalid","OK")</f>
        <v>Invalid</v>
      </c>
    </row>
    <row r="74" spans="1:22" s="27" customFormat="1" ht="51" thickBot="1" thickTop="1">
      <c r="A74" s="35" t="s">
        <v>194</v>
      </c>
      <c r="B74" s="36" t="s">
        <v>169</v>
      </c>
      <c r="C74" s="26" t="s">
        <v>205</v>
      </c>
      <c r="D74" s="28" t="s">
        <v>139</v>
      </c>
      <c r="E74" s="28"/>
      <c r="F74" s="28" t="s">
        <v>184</v>
      </c>
      <c r="G74" s="28"/>
      <c r="H74" s="28"/>
      <c r="I74" s="28" t="s">
        <v>185</v>
      </c>
      <c r="J74" s="28"/>
      <c r="K74" s="37"/>
      <c r="L74" s="29"/>
      <c r="M74" s="38"/>
      <c r="N74" s="30">
        <f t="shared" si="3"/>
        <v>0</v>
      </c>
      <c r="O74" s="31"/>
      <c r="P74" s="31"/>
      <c r="Q74" s="31"/>
      <c r="R74" s="29">
        <v>5426000</v>
      </c>
      <c r="S74" s="29"/>
      <c r="T74" s="32">
        <f t="shared" si="4"/>
        <v>5426000</v>
      </c>
      <c r="U74" s="28"/>
      <c r="V74" s="39" t="str">
        <f>IF(T74&gt;N74,"Invalid","OK")</f>
        <v>Invalid</v>
      </c>
    </row>
    <row r="75" spans="1:22" s="27" customFormat="1" ht="67.5" thickBot="1" thickTop="1">
      <c r="A75" s="35" t="s">
        <v>194</v>
      </c>
      <c r="B75" s="36" t="s">
        <v>186</v>
      </c>
      <c r="C75" s="26" t="s">
        <v>205</v>
      </c>
      <c r="D75" s="28" t="s">
        <v>23</v>
      </c>
      <c r="E75" s="28"/>
      <c r="F75" s="28" t="s">
        <v>187</v>
      </c>
      <c r="G75" s="28" t="s">
        <v>188</v>
      </c>
      <c r="H75" s="28"/>
      <c r="I75" s="28" t="s">
        <v>189</v>
      </c>
      <c r="J75" s="28" t="s">
        <v>25</v>
      </c>
      <c r="K75" s="37" t="s">
        <v>17</v>
      </c>
      <c r="L75" s="29"/>
      <c r="M75" s="38">
        <v>2680000</v>
      </c>
      <c r="N75" s="30">
        <f t="shared" si="3"/>
        <v>2680000</v>
      </c>
      <c r="O75" s="31"/>
      <c r="P75" s="31"/>
      <c r="Q75" s="31"/>
      <c r="R75" s="29"/>
      <c r="S75" s="29">
        <v>357500</v>
      </c>
      <c r="T75" s="32">
        <f t="shared" si="4"/>
        <v>357500</v>
      </c>
      <c r="U75" s="28" t="s">
        <v>190</v>
      </c>
      <c r="V75" s="39" t="str">
        <f>IF(T75&gt;N75,"Invalid","OK")</f>
        <v>OK</v>
      </c>
    </row>
    <row r="76" ht="27" customHeight="1" thickTop="1"/>
  </sheetData>
  <sheetProtection/>
  <mergeCells count="14">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2015-02-24T08:54:03Z</cp:lastPrinted>
  <dcterms:created xsi:type="dcterms:W3CDTF">2007-12-06T07:01:58Z</dcterms:created>
  <dcterms:modified xsi:type="dcterms:W3CDTF">2015-03-03T08:04:10Z</dcterms:modified>
  <cp:category/>
  <cp:version/>
  <cp:contentType/>
  <cp:contentStatus/>
</cp:coreProperties>
</file>